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amsung desktop hard copy 2017_11_19(x pack\Job\Field officer\new website for AG office\DS web\Left menu\08_Projects\Sin\Excel sheets\Anupama projects\"/>
    </mc:Choice>
  </mc:AlternateContent>
  <bookViews>
    <workbookView xWindow="-3516" yWindow="-216" windowWidth="14976" windowHeight="8280" firstSheet="5" activeTab="5"/>
  </bookViews>
  <sheets>
    <sheet name="Sheet1" sheetId="1" state="hidden" r:id="rId1"/>
    <sheet name="31.5." sheetId="4" state="hidden" r:id="rId2"/>
    <sheet name="Sheet3" sheetId="8" state="hidden" r:id="rId3"/>
    <sheet name="Sheet2" sheetId="2" state="hidden" r:id="rId4"/>
    <sheet name="Sheet4" sheetId="6" state="hidden" r:id="rId5"/>
    <sheet name="2017.12" sheetId="3" r:id="rId6"/>
    <sheet name="Sheet5" sheetId="7" state="hidden" r:id="rId7"/>
    <sheet name="අනුමැතියට 2017.07.13" sheetId="9" state="hidden" r:id="rId8"/>
    <sheet name="Sheet6" sheetId="10" state="hidden" r:id="rId9"/>
    <sheet name="11.30" sheetId="5" r:id="rId10"/>
    <sheet name="dcc" sheetId="11" r:id="rId11"/>
    <sheet name="dccS" sheetId="12" state="hidden" r:id="rId12"/>
    <sheet name="ගිණුම්" sheetId="13" state="hidden" r:id="rId13"/>
    <sheet name="ගිණූම for SIGAS" sheetId="14" state="hidden" r:id="rId14"/>
    <sheet name="Sheet7" sheetId="15" state="hidden" r:id="rId15"/>
    <sheet name="Sheet8" sheetId="16" state="hidden" r:id="rId16"/>
    <sheet name="format" sheetId="17" r:id="rId17"/>
  </sheets>
  <definedNames>
    <definedName name="_xlnm._FilterDatabase" localSheetId="5" hidden="1">'2017.12'!$A$5:$M$106</definedName>
    <definedName name="_xlnm._FilterDatabase" localSheetId="1" hidden="1">'31.5.'!$B$6:$T$6</definedName>
    <definedName name="_xlnm._FilterDatabase" localSheetId="10" hidden="1">dcc!$O$6:$Z$15</definedName>
    <definedName name="_xlnm._FilterDatabase" localSheetId="15" hidden="1">Sheet8!$B$5:$M$5</definedName>
    <definedName name="_xlnm._FilterDatabase" localSheetId="13" hidden="1">'ගිණූම for SIGAS'!$B$6:$K$6</definedName>
    <definedName name="_xlnm.Print_Area" localSheetId="9">'11.30'!$B$1:$M$23</definedName>
    <definedName name="_xlnm.Print_Area" localSheetId="5">'2017.12'!$B$1:$J$106</definedName>
    <definedName name="_xlnm.Print_Area" localSheetId="1">'31.5.'!$B$2:$T$23</definedName>
    <definedName name="_xlnm.Print_Area" localSheetId="10">dcc!$O$6:$Z$18</definedName>
    <definedName name="_xlnm.Print_Area" localSheetId="16">format!$B$2:$I$18</definedName>
    <definedName name="_xlnm.Print_Area" localSheetId="3">Sheet2!$B$2:$I$9</definedName>
    <definedName name="_xlnm.Print_Area" localSheetId="2">Sheet3!$C$2:$G$15</definedName>
    <definedName name="_xlnm.Print_Area" localSheetId="4">Sheet4!$B$2:$J$23</definedName>
    <definedName name="_xlnm.Print_Area" localSheetId="8">Sheet6!$B$1:$J$11</definedName>
    <definedName name="_xlnm.Print_Area" localSheetId="15">Sheet8!$B$2:$M$12</definedName>
    <definedName name="_xlnm.Print_Area" localSheetId="7">'අනුමැතියට 2017.07.13'!$B$2:$G$32</definedName>
    <definedName name="_xlnm.Print_Area" localSheetId="12">ගිණුම්!$B$2:$M$59</definedName>
    <definedName name="_xlnm.Print_Area" localSheetId="13">'ගිණූම for SIGAS'!$B$2:$K$106</definedName>
    <definedName name="_xlnm.Print_Titles" localSheetId="5">'2017.12'!$4:$4</definedName>
    <definedName name="_xlnm.Print_Titles" localSheetId="7">'අනුමැතියට 2017.07.13'!$5:$5</definedName>
    <definedName name="_xlnm.Print_Titles" localSheetId="12">ගිණුම්!$7:$9</definedName>
    <definedName name="_xlnm.Print_Titles" localSheetId="13">'ගිණූම for SIGAS'!$5:$6</definedName>
  </definedNames>
  <calcPr calcId="152511"/>
</workbook>
</file>

<file path=xl/calcChain.xml><?xml version="1.0" encoding="utf-8"?>
<calcChain xmlns="http://schemas.openxmlformats.org/spreadsheetml/2006/main">
  <c r="G106" i="3" l="1"/>
  <c r="C9" i="15" l="1"/>
  <c r="D138" i="3" l="1"/>
  <c r="D140" i="3" s="1"/>
  <c r="G109" i="3"/>
  <c r="H102" i="14"/>
  <c r="H99" i="14"/>
  <c r="H98" i="14"/>
  <c r="H97" i="14"/>
  <c r="H89" i="14"/>
  <c r="H86" i="14"/>
  <c r="K86" i="14"/>
  <c r="K51" i="14"/>
  <c r="F51" i="14"/>
  <c r="F96" i="14" l="1"/>
  <c r="G107" i="14"/>
  <c r="I107" i="14"/>
  <c r="J107" i="14"/>
  <c r="D15" i="12"/>
  <c r="F64" i="14" l="1"/>
  <c r="F89" i="14"/>
  <c r="F91" i="14"/>
  <c r="F90" i="14"/>
  <c r="F86" i="14"/>
  <c r="F93" i="14"/>
  <c r="F59" i="14"/>
  <c r="F78" i="14"/>
  <c r="F60" i="14"/>
  <c r="F80" i="14"/>
  <c r="F70" i="14"/>
  <c r="K70" i="14"/>
  <c r="H8" i="14"/>
  <c r="H9" i="14"/>
  <c r="H10" i="14"/>
  <c r="H11" i="14"/>
  <c r="H12" i="14"/>
  <c r="H13" i="14"/>
  <c r="H14" i="14"/>
  <c r="H15" i="14"/>
  <c r="H16" i="14"/>
  <c r="H17" i="14"/>
  <c r="H18" i="14"/>
  <c r="H19" i="14"/>
  <c r="H20" i="14"/>
  <c r="H21" i="14"/>
  <c r="H22" i="14"/>
  <c r="H23" i="14"/>
  <c r="H24" i="14"/>
  <c r="H25" i="14"/>
  <c r="H26" i="14"/>
  <c r="H27" i="14"/>
  <c r="H28" i="14"/>
  <c r="H29" i="14"/>
  <c r="H30" i="14"/>
  <c r="H31" i="14"/>
  <c r="H32" i="14"/>
  <c r="H33" i="14"/>
  <c r="H34" i="14"/>
  <c r="H35" i="14"/>
  <c r="H36" i="14"/>
  <c r="H37" i="14"/>
  <c r="H38" i="14"/>
  <c r="H39" i="14"/>
  <c r="H40" i="14"/>
  <c r="H41" i="14"/>
  <c r="H42" i="14"/>
  <c r="H43" i="14"/>
  <c r="H44" i="14"/>
  <c r="H46" i="14"/>
  <c r="H47" i="14"/>
  <c r="H48" i="14"/>
  <c r="H49" i="14"/>
  <c r="H50" i="14"/>
  <c r="H51" i="14"/>
  <c r="H52" i="14"/>
  <c r="H53" i="14"/>
  <c r="H54" i="14"/>
  <c r="H55" i="14"/>
  <c r="H56" i="14"/>
  <c r="H57" i="14"/>
  <c r="H58" i="14"/>
  <c r="H59" i="14"/>
  <c r="H60" i="14"/>
  <c r="H61" i="14"/>
  <c r="H62" i="14"/>
  <c r="H63" i="14"/>
  <c r="H64" i="14"/>
  <c r="H65" i="14"/>
  <c r="H66" i="14"/>
  <c r="H67" i="14"/>
  <c r="H68" i="14"/>
  <c r="H69" i="14"/>
  <c r="H70" i="14"/>
  <c r="H71" i="14"/>
  <c r="H72" i="14"/>
  <c r="H73" i="14"/>
  <c r="H74" i="14"/>
  <c r="H75" i="14"/>
  <c r="H76" i="14"/>
  <c r="H77" i="14"/>
  <c r="H78" i="14"/>
  <c r="H79" i="14"/>
  <c r="H80" i="14"/>
  <c r="H81" i="14"/>
  <c r="H82" i="14"/>
  <c r="H83" i="14"/>
  <c r="H84" i="14"/>
  <c r="H85" i="14"/>
  <c r="H87" i="14"/>
  <c r="H88" i="14"/>
  <c r="H90" i="14"/>
  <c r="H91" i="14"/>
  <c r="H92" i="14"/>
  <c r="H93" i="14"/>
  <c r="H94" i="14"/>
  <c r="H95" i="14"/>
  <c r="H100" i="14"/>
  <c r="H101" i="14"/>
  <c r="H103" i="14"/>
  <c r="H105" i="14"/>
  <c r="H106" i="14"/>
  <c r="H7" i="14"/>
  <c r="M10" i="13"/>
  <c r="K103" i="14"/>
  <c r="K102" i="14"/>
  <c r="K101" i="14"/>
  <c r="K100" i="14"/>
  <c r="K99" i="14"/>
  <c r="K98" i="14"/>
  <c r="K97" i="14"/>
  <c r="K96" i="14"/>
  <c r="K94" i="14"/>
  <c r="K93" i="14"/>
  <c r="K92" i="14"/>
  <c r="K91" i="14"/>
  <c r="K90" i="14"/>
  <c r="K89" i="14"/>
  <c r="K88" i="14"/>
  <c r="K87" i="14"/>
  <c r="K85" i="14"/>
  <c r="K84" i="14"/>
  <c r="K83" i="14"/>
  <c r="K82" i="14"/>
  <c r="K81" i="14"/>
  <c r="K80" i="14"/>
  <c r="K79" i="14"/>
  <c r="K78" i="14"/>
  <c r="K77" i="14"/>
  <c r="K76" i="14"/>
  <c r="K75" i="14"/>
  <c r="K74" i="14"/>
  <c r="K73" i="14"/>
  <c r="K72" i="14"/>
  <c r="K71" i="14"/>
  <c r="K69" i="14"/>
  <c r="K68" i="14"/>
  <c r="K67" i="14"/>
  <c r="K66" i="14"/>
  <c r="K65" i="14"/>
  <c r="K64" i="14"/>
  <c r="K63" i="14"/>
  <c r="K62" i="14"/>
  <c r="K61" i="14"/>
  <c r="K60" i="14"/>
  <c r="K59" i="14"/>
  <c r="K57" i="14"/>
  <c r="K53" i="14"/>
  <c r="K52" i="14"/>
  <c r="K50" i="14"/>
  <c r="K49" i="14"/>
  <c r="K48" i="14"/>
  <c r="K47" i="14"/>
  <c r="K46" i="14"/>
  <c r="K45" i="14"/>
  <c r="K44" i="14"/>
  <c r="K42" i="14"/>
  <c r="K41" i="14"/>
  <c r="K40" i="14"/>
  <c r="K39" i="14"/>
  <c r="K38" i="14"/>
  <c r="K37" i="14"/>
  <c r="K36" i="14"/>
  <c r="K35" i="14"/>
  <c r="K34" i="14"/>
  <c r="K33" i="14"/>
  <c r="K32" i="14"/>
  <c r="K31" i="14"/>
  <c r="K30" i="14"/>
  <c r="K29" i="14"/>
  <c r="K28" i="14"/>
  <c r="K27" i="14"/>
  <c r="K26" i="14"/>
  <c r="K25" i="14"/>
  <c r="K24" i="14"/>
  <c r="K23" i="14"/>
  <c r="K22" i="14"/>
  <c r="K21" i="14"/>
  <c r="K20" i="14"/>
  <c r="K16" i="14"/>
  <c r="K15" i="14"/>
  <c r="K14" i="14"/>
  <c r="K13" i="14"/>
  <c r="K12" i="14"/>
  <c r="K11" i="14"/>
  <c r="K10" i="14"/>
  <c r="K9" i="14"/>
  <c r="K8" i="14"/>
  <c r="K7" i="14"/>
  <c r="F50" i="14"/>
  <c r="F47" i="14"/>
  <c r="F40" i="14"/>
  <c r="J10" i="13"/>
  <c r="K107" i="14" l="1"/>
  <c r="F107" i="14"/>
  <c r="H107" i="14"/>
  <c r="H109" i="14" s="1"/>
  <c r="I59" i="13"/>
  <c r="K59" i="13"/>
  <c r="L59" i="13"/>
  <c r="M43" i="13"/>
  <c r="J43" i="13"/>
  <c r="W23" i="13" l="1"/>
  <c r="J20" i="13"/>
  <c r="J11" i="13"/>
  <c r="M11" i="13"/>
  <c r="M12" i="13"/>
  <c r="M13" i="13"/>
  <c r="M14" i="13"/>
  <c r="M15" i="13"/>
  <c r="M16" i="13"/>
  <c r="M17" i="13"/>
  <c r="M18" i="13"/>
  <c r="M19" i="13"/>
  <c r="M20" i="13"/>
  <c r="M21" i="13"/>
  <c r="M22" i="13"/>
  <c r="M23" i="13"/>
  <c r="M24" i="13"/>
  <c r="M25" i="13"/>
  <c r="M26" i="13"/>
  <c r="M27" i="13"/>
  <c r="M28" i="13"/>
  <c r="M29" i="13"/>
  <c r="M30" i="13"/>
  <c r="M31" i="13"/>
  <c r="M32" i="13"/>
  <c r="M33" i="13"/>
  <c r="M34" i="13"/>
  <c r="M35" i="13"/>
  <c r="M36" i="13"/>
  <c r="M37" i="13"/>
  <c r="M38" i="13"/>
  <c r="M39" i="13"/>
  <c r="M40" i="13"/>
  <c r="M41" i="13"/>
  <c r="M42" i="13"/>
  <c r="M44" i="13"/>
  <c r="M45" i="13"/>
  <c r="M46" i="13"/>
  <c r="M47" i="13"/>
  <c r="M59" i="13" l="1"/>
  <c r="J48" i="13"/>
  <c r="J49" i="13"/>
  <c r="J50" i="13"/>
  <c r="J51" i="13"/>
  <c r="W10" i="13"/>
  <c r="W11" i="13"/>
  <c r="J52" i="13"/>
  <c r="W12" i="13"/>
  <c r="J53" i="13"/>
  <c r="W13" i="13"/>
  <c r="W14" i="13"/>
  <c r="W15" i="13"/>
  <c r="W16" i="13"/>
  <c r="J54" i="13"/>
  <c r="W18" i="13"/>
  <c r="W19" i="13"/>
  <c r="W20" i="13"/>
  <c r="W21" i="13"/>
  <c r="W22" i="13"/>
  <c r="W24" i="13"/>
  <c r="W25" i="13"/>
  <c r="W26" i="13"/>
  <c r="W27" i="13"/>
  <c r="W28" i="13"/>
  <c r="W29" i="13"/>
  <c r="W30" i="13"/>
  <c r="J12" i="13"/>
  <c r="J13" i="13"/>
  <c r="J14" i="13"/>
  <c r="J15" i="13"/>
  <c r="J16" i="13"/>
  <c r="J17" i="13"/>
  <c r="J18" i="13"/>
  <c r="J19" i="13"/>
  <c r="J21" i="13"/>
  <c r="J22" i="13"/>
  <c r="J23" i="13"/>
  <c r="J24" i="13"/>
  <c r="J25" i="13"/>
  <c r="J26" i="13"/>
  <c r="J27" i="13"/>
  <c r="J28" i="13"/>
  <c r="J29" i="13"/>
  <c r="J30" i="13"/>
  <c r="J31" i="13"/>
  <c r="J32" i="13"/>
  <c r="J33" i="13"/>
  <c r="J34" i="13"/>
  <c r="J35" i="13"/>
  <c r="J36" i="13"/>
  <c r="J37" i="13"/>
  <c r="J38" i="13"/>
  <c r="J39" i="13"/>
  <c r="J40" i="13"/>
  <c r="J41" i="13"/>
  <c r="J42" i="13"/>
  <c r="J44" i="13"/>
  <c r="J45" i="13"/>
  <c r="J46" i="13"/>
  <c r="J47" i="13"/>
  <c r="AI16" i="13"/>
  <c r="AI15" i="13"/>
  <c r="AI14" i="13"/>
  <c r="AI13" i="13"/>
  <c r="AG13" i="13" s="1"/>
  <c r="J58" i="13"/>
  <c r="H41" i="13"/>
  <c r="H38" i="13"/>
  <c r="H35" i="13"/>
  <c r="H59" i="13" l="1"/>
  <c r="J59" i="13"/>
  <c r="O18" i="6"/>
  <c r="N17" i="6"/>
  <c r="J23" i="6"/>
  <c r="D23" i="6" l="1"/>
  <c r="I7" i="2" l="1"/>
  <c r="G23" i="6"/>
  <c r="H23" i="6"/>
  <c r="I23" i="6"/>
  <c r="F23" i="6"/>
  <c r="E18" i="6"/>
  <c r="E23" i="6"/>
  <c r="U23" i="4" l="1"/>
  <c r="G22" i="7"/>
  <c r="H22" i="7"/>
  <c r="I22" i="7"/>
  <c r="J22" i="7"/>
  <c r="F22" i="7"/>
  <c r="E22" i="7"/>
  <c r="D22" i="7"/>
  <c r="R23" i="4" l="1"/>
  <c r="O23" i="4"/>
  <c r="P23" i="4"/>
  <c r="Q23" i="4"/>
  <c r="S23" i="4"/>
  <c r="T23" i="4"/>
  <c r="N23" i="4"/>
  <c r="H15" i="3" l="1"/>
  <c r="AM87" i="1"/>
  <c r="AL87" i="1"/>
  <c r="AK87" i="1"/>
  <c r="AJ87" i="1"/>
  <c r="AG87" i="1"/>
  <c r="AF87" i="1"/>
  <c r="AE87" i="1"/>
  <c r="AD87" i="1"/>
  <c r="AC87" i="1"/>
  <c r="AB87" i="1"/>
  <c r="AA87" i="1"/>
  <c r="Z87" i="1"/>
  <c r="Y87" i="1"/>
  <c r="X87" i="1"/>
  <c r="W87" i="1"/>
  <c r="V87" i="1"/>
  <c r="U87" i="1"/>
  <c r="T87" i="1"/>
  <c r="S87" i="1"/>
  <c r="R87" i="1"/>
  <c r="P87" i="1"/>
  <c r="O87" i="1"/>
  <c r="M87" i="1"/>
  <c r="L87" i="1"/>
  <c r="K87" i="1"/>
  <c r="Q57" i="1"/>
  <c r="Q56" i="1"/>
  <c r="Q55" i="1"/>
  <c r="Q54" i="1"/>
  <c r="Q46" i="1"/>
  <c r="Q53" i="1"/>
  <c r="Q51" i="1"/>
  <c r="Q50" i="1"/>
  <c r="Q49" i="1"/>
  <c r="N48" i="1"/>
  <c r="Q47" i="1"/>
  <c r="Q45" i="1"/>
  <c r="Q44" i="1"/>
  <c r="Q43" i="1"/>
  <c r="Q42" i="1"/>
  <c r="Q41" i="1"/>
  <c r="AH40" i="1"/>
  <c r="Q40" i="1"/>
  <c r="Q39" i="1"/>
  <c r="Q38" i="1"/>
  <c r="Q36" i="1"/>
  <c r="Q35" i="1"/>
  <c r="AH34" i="1"/>
  <c r="Q34" i="1"/>
  <c r="Q33" i="1"/>
  <c r="Q32" i="1"/>
  <c r="AH31" i="1"/>
  <c r="Q31" i="1"/>
  <c r="Q30" i="1"/>
  <c r="AH29" i="1"/>
  <c r="AH28" i="1"/>
  <c r="Q28" i="1"/>
  <c r="AH27" i="1"/>
  <c r="Q27" i="1"/>
  <c r="Q26" i="1"/>
  <c r="Q25" i="1"/>
  <c r="N25" i="1"/>
  <c r="Q24" i="1"/>
  <c r="N24" i="1"/>
  <c r="N23" i="1"/>
  <c r="N22" i="1"/>
  <c r="N21" i="1"/>
  <c r="Q20" i="1"/>
  <c r="N20" i="1"/>
  <c r="Q19" i="1"/>
  <c r="Q18" i="1"/>
  <c r="Q17" i="1"/>
  <c r="Q16" i="1"/>
  <c r="AH15" i="1"/>
  <c r="AH87" i="1" s="1"/>
  <c r="Q15" i="1"/>
  <c r="Q14" i="1"/>
  <c r="Q11" i="1"/>
  <c r="N87" i="1" l="1"/>
  <c r="Q87" i="1"/>
</calcChain>
</file>

<file path=xl/sharedStrings.xml><?xml version="1.0" encoding="utf-8"?>
<sst xmlns="http://schemas.openxmlformats.org/spreadsheetml/2006/main" count="2586" uniqueCount="748">
  <si>
    <t>Decentralized Capital Budget Programme - 2017 -  ......................................... District</t>
  </si>
  <si>
    <t>Physical and Financial Progress of the Month of …………………2017</t>
  </si>
  <si>
    <r>
      <t xml:space="preserve">Divisional Secretariat Division </t>
    </r>
    <r>
      <rPr>
        <b/>
        <vertAlign val="superscript"/>
        <sz val="11"/>
        <rFont val="Times New Roman"/>
        <family val="1"/>
      </rPr>
      <t xml:space="preserve">(a)                             </t>
    </r>
  </si>
  <si>
    <t>Name: ………………………..</t>
  </si>
  <si>
    <t xml:space="preserve">                          Decentralized Capital Budget Programme  -2017 - Colombo District</t>
  </si>
  <si>
    <t>Physical and Financial Progress 26/05/ 2017</t>
  </si>
  <si>
    <t>Division - Maharagama</t>
  </si>
  <si>
    <t>SN</t>
  </si>
  <si>
    <t>Name of MP</t>
  </si>
  <si>
    <t>Project No</t>
  </si>
  <si>
    <t>Project Name</t>
  </si>
  <si>
    <r>
      <t xml:space="preserve"> G.N. Division </t>
    </r>
    <r>
      <rPr>
        <b/>
        <vertAlign val="superscript"/>
        <sz val="10"/>
        <rFont val="Times New Roman"/>
        <family val="1"/>
      </rPr>
      <t xml:space="preserve">(b) </t>
    </r>
  </si>
  <si>
    <t>Electorate Division</t>
  </si>
  <si>
    <t>Sector</t>
  </si>
  <si>
    <t xml:space="preserve">Type of Project </t>
  </si>
  <si>
    <t>Total Estimate Cost
(Rs.)</t>
  </si>
  <si>
    <t>Agreement Cost (Rs)</t>
  </si>
  <si>
    <t>Allocation (Rs.)</t>
  </si>
  <si>
    <t>Amount of Released Allocation (Rs)</t>
  </si>
  <si>
    <t>Expenditure (Rs.) With vat</t>
  </si>
  <si>
    <t>Financial Progress</t>
  </si>
  <si>
    <t>Measurement</t>
  </si>
  <si>
    <r>
      <t xml:space="preserve">Physical Progress </t>
    </r>
    <r>
      <rPr>
        <b/>
        <vertAlign val="superscript"/>
        <sz val="10"/>
        <rFont val="Times New Roman"/>
        <family val="1"/>
      </rPr>
      <t xml:space="preserve">(c) </t>
    </r>
    <r>
      <rPr>
        <b/>
        <sz val="10"/>
        <rFont val="Times New Roman"/>
        <family val="1"/>
      </rPr>
      <t xml:space="preserve"> </t>
    </r>
  </si>
  <si>
    <t>No of Beneficiaries</t>
  </si>
  <si>
    <t>Implementin &amp; Agency</t>
  </si>
  <si>
    <t>CBO/Contractor</t>
  </si>
  <si>
    <t>Starting Date</t>
  </si>
  <si>
    <t>End Date</t>
  </si>
  <si>
    <t>Remarks</t>
  </si>
  <si>
    <t>B</t>
  </si>
  <si>
    <t>Name</t>
  </si>
  <si>
    <t>No</t>
  </si>
  <si>
    <t>Construction</t>
  </si>
  <si>
    <t>Goods &amp; Services</t>
  </si>
  <si>
    <t>With VAT</t>
  </si>
  <si>
    <t>Without VAT</t>
  </si>
  <si>
    <t>Without Adm (Rs)</t>
  </si>
  <si>
    <t>Admin (1.5%) (Rs)</t>
  </si>
  <si>
    <t>Total (Rs)</t>
  </si>
  <si>
    <t>Key performance indicator</t>
  </si>
  <si>
    <t>Value of mesurment</t>
  </si>
  <si>
    <t>A</t>
  </si>
  <si>
    <t>i</t>
  </si>
  <si>
    <t>ii</t>
  </si>
  <si>
    <t>iii</t>
  </si>
  <si>
    <t>iv</t>
  </si>
  <si>
    <t>C</t>
  </si>
  <si>
    <t>D</t>
  </si>
  <si>
    <t>E</t>
  </si>
  <si>
    <t>F</t>
  </si>
  <si>
    <t>G</t>
  </si>
  <si>
    <t>Hon. Anura Kumara  Dissanayaka, Member of parliament - Colombo District</t>
  </si>
  <si>
    <t>2017/DCB/AD/MAHA/01</t>
  </si>
  <si>
    <t xml:space="preserve">Re development of Building of Punkhabiwardanarama Damma School, Kottawa </t>
  </si>
  <si>
    <t>Kottawa Naagaraya</t>
  </si>
  <si>
    <t>496B</t>
  </si>
  <si>
    <t>Maharagama</t>
  </si>
  <si>
    <t>SS</t>
  </si>
  <si>
    <t>DS</t>
  </si>
  <si>
    <t>Temple Function Commetty</t>
  </si>
  <si>
    <t>2017/DCB/AD/MAHA/02</t>
  </si>
  <si>
    <t>Development by filling soil; for side wall  board of Himagiri Watta welfire Society Building Land at Udyana Road, Kottawa</t>
  </si>
  <si>
    <t>Liyanagoda</t>
  </si>
  <si>
    <t>496E</t>
  </si>
  <si>
    <t>RA</t>
  </si>
  <si>
    <t>2017/DCB/AD/MAHA/03</t>
  </si>
  <si>
    <t>Development and Concreting sub road near by No 87 Railway Road, Maharagama</t>
  </si>
  <si>
    <t>Maharagama West</t>
  </si>
  <si>
    <t>527C</t>
  </si>
  <si>
    <t>Hon. Iran Wicramarathna, Member of parliament - Colombo District</t>
  </si>
  <si>
    <t>2017/DCB/IW/MAHA/04</t>
  </si>
  <si>
    <t xml:space="preserve">  Building of  side drain and concreting remainning road near by house no 1475/5, Hokandara, Pannipitiya .</t>
  </si>
  <si>
    <t>Kottawa North</t>
  </si>
  <si>
    <t>496C</t>
  </si>
  <si>
    <t>Rurel Development Commeety - Kottawa North</t>
  </si>
  <si>
    <t>Hon. Udaya Prabhath Gammanpila  Member of parliament - Colombo District</t>
  </si>
  <si>
    <t>2017/DCB/UG/MAHA/05</t>
  </si>
  <si>
    <t xml:space="preserve">Developing of Ekamuthu Welfare Society  Building, Kottawa East  </t>
  </si>
  <si>
    <t>Kottawa East</t>
  </si>
  <si>
    <t>496A</t>
  </si>
  <si>
    <t>SW</t>
  </si>
  <si>
    <t>2017/DCB/UG/MAHA/06</t>
  </si>
  <si>
    <t>Developing of Gala uda Sri Darma Vihara  Building, Kalalgoda, Pannipitiya</t>
  </si>
  <si>
    <t>Depanama</t>
  </si>
  <si>
    <t>529A</t>
  </si>
  <si>
    <t>Depanama Galauda Sri Daram Vijaya Function Comeety</t>
  </si>
  <si>
    <t>2017/DCB/UG/MAHA/07</t>
  </si>
  <si>
    <t>Costruction of Drain System for avoiding water cutoff for the Sri Chndasekararamaya Viharasthanaya, Maharagama</t>
  </si>
  <si>
    <t>Maharagama Nagaraya</t>
  </si>
  <si>
    <t>2017/DCB/|UG/MAHA/08</t>
  </si>
  <si>
    <t>Finishing and Concreting of half work done by Sekkuwaththa Road, Hokandara Road, Pannipitiya</t>
  </si>
  <si>
    <t>2017/DCB/UG/MAHA/09</t>
  </si>
  <si>
    <t>Developing of Sri Sambuddaloka Viharastha Building, Madiwela, Kotte</t>
  </si>
  <si>
    <t>Madewela</t>
  </si>
  <si>
    <t>2017/DCB/UG/MAHA/10</t>
  </si>
  <si>
    <t>Supplying of   iron hut for Anadamath Podu Sewa Society</t>
  </si>
  <si>
    <t>2017/DCB/UG/MAHA/11</t>
  </si>
  <si>
    <t>Supplying of   buffet set for Mahasen Jester Purawasiy Society, Liyanagoda</t>
  </si>
  <si>
    <t>2017/DCB/UG/MAHA/12</t>
  </si>
  <si>
    <t>Supplying of   buffet set for Diriya women society at no. 362/1, Maya Mawatha, Pannipitiya</t>
  </si>
  <si>
    <t>Makubura North</t>
  </si>
  <si>
    <t>498A</t>
  </si>
  <si>
    <t>2017/DCB/UG/MAHA/13</t>
  </si>
  <si>
    <t>Supplying for canopy hut for Grama Niladary Society</t>
  </si>
  <si>
    <t>Wattegedara</t>
  </si>
  <si>
    <t>532C</t>
  </si>
  <si>
    <t>2017/DCB/UG/MAHA/14</t>
  </si>
  <si>
    <t>Supplying of Goods for Siri Saddarmodaya Damma School at Kottawa</t>
  </si>
  <si>
    <t>2017/DCB/UG/MAHA/15</t>
  </si>
  <si>
    <t>Supplying of goods for Sri VajiraGnana Damma School, Maharaagama</t>
  </si>
  <si>
    <t>Godigamuwa North</t>
  </si>
  <si>
    <t>Hon. Dinesh Gunawardena Member of parliament - Colombo District</t>
  </si>
  <si>
    <t>2017/DCB/DG/MAHA/16</t>
  </si>
  <si>
    <t>Fixing Drills for clasrooms of Janadipathi Vidyalaya, Maharagama</t>
  </si>
  <si>
    <t>RW</t>
  </si>
  <si>
    <t>DE</t>
  </si>
  <si>
    <t>2017/DCB/DG/MAHA/17</t>
  </si>
  <si>
    <t>Constructing  entering stair Case to the Play ground Vidyadana Vidyalaya, Kottawa</t>
  </si>
  <si>
    <t>2017/DCB/DG/MAHA/18</t>
  </si>
  <si>
    <t>Finishing of Maternity clinic &amp; re development of Annyonyadara society  building , Pathiragoda , Viharawatata</t>
  </si>
  <si>
    <t xml:space="preserve"> Pathiragoda</t>
  </si>
  <si>
    <t>527A</t>
  </si>
  <si>
    <t>Annyonyadara society   Viharawatata</t>
  </si>
  <si>
    <t>2017/DCB/DG/MAHA/19</t>
  </si>
  <si>
    <t>Finishing of Asirywelfare society and awamangalyadara Hall building</t>
  </si>
  <si>
    <t>Malapalla West</t>
  </si>
  <si>
    <t>498B</t>
  </si>
  <si>
    <t>2017/DCB/DG/MAHA/20</t>
  </si>
  <si>
    <t>Finishing of Eaksath welfare Society Building at Jaya Mawatha, Godigamuwa</t>
  </si>
  <si>
    <t>Godigamuwa South A</t>
  </si>
  <si>
    <t>532A</t>
  </si>
  <si>
    <t>Jaya Mawatha Eakamuthu Subasadaka</t>
  </si>
  <si>
    <t>2017/DCB/DG/MAHA/21</t>
  </si>
  <si>
    <t xml:space="preserve">Finishing of Henawatta Society Building </t>
  </si>
  <si>
    <t>Kottawa South</t>
  </si>
  <si>
    <t>CD</t>
  </si>
  <si>
    <t>2017/DCB/DG/MAHA/22</t>
  </si>
  <si>
    <t>Supplying of Goods for Damma Schools</t>
  </si>
  <si>
    <t>Depanama, Maharagama West, Wattegedara</t>
  </si>
  <si>
    <t>2017/DCB/DG/MAHA/23</t>
  </si>
  <si>
    <t>Fixing Doors and Windows And Cement of Ground floor of Maharagama  Annoyadara/welfair/social welfire Society</t>
  </si>
  <si>
    <t>2017/DCB/DG/MAHA/24</t>
  </si>
  <si>
    <t>Fixing Doors and Windows of Computer and Library rooms at Agramathya Vidyalaya, Kallalgoda</t>
  </si>
  <si>
    <t>Thalawatugoda West</t>
  </si>
  <si>
    <t>493A</t>
  </si>
  <si>
    <t>2017/DCB/DG/MAHA/25</t>
  </si>
  <si>
    <t>Bilding of of covering wall for the Ganegoda Devalaya, Depanama</t>
  </si>
  <si>
    <t>2017/DCB/DG/MAHA/26</t>
  </si>
  <si>
    <t xml:space="preserve">Construction of remaining work of Damma School Building at Pamunuwa Sirimangalarama Viharaya </t>
  </si>
  <si>
    <t>Pamunuwa</t>
  </si>
  <si>
    <t>Sririmangalarama Shasararakshaka Dayaka Sabawa</t>
  </si>
  <si>
    <t>2017/DCB/DG/MAHA/27</t>
  </si>
  <si>
    <t>Construction of the water drain system  of Henegedara Road, Godigamuwa</t>
  </si>
  <si>
    <t>Godigamuwa South B</t>
  </si>
  <si>
    <t>532B</t>
  </si>
  <si>
    <t>2017/DCB/DG/MAHA/28</t>
  </si>
  <si>
    <t>Partition of Class Rooms at  Abagahapura Chandarathna Manawasinghe Vidayala</t>
  </si>
  <si>
    <t>2017/DCB/DG/MAHA/29</t>
  </si>
  <si>
    <t xml:space="preserve">Finishing  1st floor of  Thalapathpitiya Sethmithuru Annonyadara Society Building. </t>
  </si>
  <si>
    <t xml:space="preserve">Thalapathpitiya </t>
  </si>
  <si>
    <t>Thalapathpitiya Sethmithuru Annonyadara Society</t>
  </si>
  <si>
    <t>Prime Minister and Minister of National Policies and Economic Affairs Hon. Ranil Wickremesinghe</t>
  </si>
  <si>
    <t>2017/DCB/RW/MAHA/30</t>
  </si>
  <si>
    <t>Development and Concreting Pannipitiya Depanama Kandahenawatta Lane</t>
  </si>
  <si>
    <t>Pannipitiya North</t>
  </si>
  <si>
    <t>UC</t>
  </si>
  <si>
    <t>2017/DCB/RW/MAHA/31</t>
  </si>
  <si>
    <t>Building of  Drain  flowing for rainy Water in Main Road  infront house No,22 Udahamulla Bodiya Road, Nugegoda</t>
  </si>
  <si>
    <t>Udahamulla East</t>
  </si>
  <si>
    <t>525A</t>
  </si>
  <si>
    <t>2017/DCB/RW/MAHA/32</t>
  </si>
  <si>
    <t>Development of  by road   near by Aron Botique of Weera Mawatha, Pannipitiya.</t>
  </si>
  <si>
    <t>Minister of Megapolis and Western Development Hon. Patali Champika Ranawaka</t>
  </si>
  <si>
    <t>2017/DCB/CR/MAHA/33</t>
  </si>
  <si>
    <t>Supplying of Plastic Chairs for Tharuna Baudda Sangamaya, No 25, Vidyakara Mawatha, Maharagama</t>
  </si>
  <si>
    <t>2017/DCB/CR/MAHA/34</t>
  </si>
  <si>
    <t>Building of two toilets for Child and Maternity clinic Rukmalgama Housing Complex</t>
  </si>
  <si>
    <t>Rukmale East B</t>
  </si>
  <si>
    <t>497B</t>
  </si>
  <si>
    <t>2017/DCB/CR/MAHA/35</t>
  </si>
  <si>
    <t>Devolpemnt of Dewadara Damma School building of Pannipitiya</t>
  </si>
  <si>
    <t>Hon. Hirunika Premachandra  Member of parliament - Colombo District</t>
  </si>
  <si>
    <t>2017/DCB/HP/MAHA/37</t>
  </si>
  <si>
    <t xml:space="preserve">Supplying of  sports items for Eksath sport club, Dewala Road, Pamunuwa </t>
  </si>
  <si>
    <t>Hon. S. M. Marikkar -Member of parliament - Colombo District</t>
  </si>
  <si>
    <t>2017/DCB/SM/MAHA/39</t>
  </si>
  <si>
    <t xml:space="preserve">Supplying speakers for Pargathipura Eksath Anyonyadara Society, No. 99, Stannely Tilakarathna Mawatha, Madiwela, Kotte </t>
  </si>
  <si>
    <t xml:space="preserve">Pargathipura </t>
  </si>
  <si>
    <t>524A</t>
  </si>
  <si>
    <t>Hon. Tilak Marapana -Member of parliament  National List- Colombo District</t>
  </si>
  <si>
    <t>2017/DCB/NL/TM/MAHA/40</t>
  </si>
  <si>
    <t xml:space="preserve">Supplying of Goods for seventh floorbulding of  Bodi Damma School at Bodiya Road, Udahamulla </t>
  </si>
  <si>
    <t>2017/DCB/NL/SD/MAHA/41</t>
  </si>
  <si>
    <t>Developing  Primary Section WP/ Thalapathpitiya Siddartha Vidyalaya, Divisional Secratariat, Maharagama</t>
  </si>
  <si>
    <t>Udahamulla West</t>
  </si>
  <si>
    <t>525B</t>
  </si>
  <si>
    <t>Hon.Sri Nal de Mal Member of parliament  National List- Colombo District</t>
  </si>
  <si>
    <t>2017/DCB/NL/SD/MAHA/42</t>
  </si>
  <si>
    <t>Supplying of Goods for welfaire Udahamulla Thalapathpitiya Road Society, Divisional Secratariat, Maharagama</t>
  </si>
  <si>
    <t>2017/DCB/ML/SD/MAHA/43</t>
  </si>
  <si>
    <t>Developing and Pasting Tar of 600 feet and 16 wide road of 3rd lane at Kalalgoda</t>
  </si>
  <si>
    <t>Kalalgoda</t>
  </si>
  <si>
    <t>Minister of Science, Technology and Research Hon. A. D. Susil Premajayantha</t>
  </si>
  <si>
    <t>2017/DCB/SP/MAHA/44</t>
  </si>
  <si>
    <t>Fixing of air Conditioner  fo raudio Vissual Unit in Darmapala Vidyalaya, Pannipitiya</t>
  </si>
  <si>
    <t>Kottawa Nagaraya</t>
  </si>
  <si>
    <t>2017/DCB/CR/MAHA/45</t>
  </si>
  <si>
    <t xml:space="preserve">Development of  Special Child  unit of Janadipathi Vidyalaya, Maharagama </t>
  </si>
  <si>
    <t>Hon. Wimal Weerwansha  Member of Parliament - Colombo District</t>
  </si>
  <si>
    <t>2017/DCB/WW/MAHA/46</t>
  </si>
  <si>
    <t>Construction of Reminning work of  Awamangalyadara &amp; Welfare Society building , Rukmale Nadudeniya</t>
  </si>
  <si>
    <t>Rukmale West</t>
  </si>
  <si>
    <t>2017/DCB/WW/MAHA/47</t>
  </si>
  <si>
    <t>Construction of  wall of WP/Jaya Rukmale Maha Vidyalaya</t>
  </si>
  <si>
    <t>2017/DCB/WW/MAHA/48</t>
  </si>
  <si>
    <t xml:space="preserve">Plastering cement for stair Case Ekamuthu Welfare Society  Building  </t>
  </si>
  <si>
    <t>2017/DCB/WW/MAHA/49</t>
  </si>
  <si>
    <t>Concreting  remainning Part of the Road , Nallawawatta Mawatha Lane, Maharagama</t>
  </si>
  <si>
    <t>2017/DCB/WW/MAHA/78</t>
  </si>
  <si>
    <t>Constructions of Swimming Pool and Pavillian of  Kottawa Darmpala Maha Vidyalaya</t>
  </si>
  <si>
    <t>Kotttawa Town</t>
  </si>
  <si>
    <t>Hon.Ashu Marsigha.Member of Parliament Colombo District</t>
  </si>
  <si>
    <t>2017/DCB/NL/AM/MAH/50</t>
  </si>
  <si>
    <t>Re development of 2nd lane upside floor of the hill at Ananda mitree Mawatha.</t>
  </si>
  <si>
    <t>Maharagama Town</t>
  </si>
  <si>
    <t>State Minister of International Trade Hon. Sujeewa Senasinghe</t>
  </si>
  <si>
    <t>2017/DCB/SS/MAHA//51</t>
  </si>
  <si>
    <t xml:space="preserve">Giving trainning for self employment to job expecting women.(Kushion embroiders,children bags,wall hangers,Embroided bag,Normal cover of kushion,Cover of emboiders </t>
  </si>
  <si>
    <t>LD</t>
  </si>
  <si>
    <t>2017/DCB/SS/MAHA//52</t>
  </si>
  <si>
    <t>Giving trainning for self employment to job expecting women.(making of printed cloth bag,children bag,patch work,Kusion cover,wall pocket,maarketing bag)</t>
  </si>
  <si>
    <t>2017/DCB/SS/MAHA//53</t>
  </si>
  <si>
    <t>Giving trainning for self employment to job expecting women.(catual bag,baby quilet,pencil cover,table manner,wall hanger,soft toys)</t>
  </si>
  <si>
    <t>Defuti minister of forighn Hon.Harsha de Silva</t>
  </si>
  <si>
    <t>2017/DCB/HS/MAHA//54</t>
  </si>
  <si>
    <t>Giving to Nescafe machine for comitee of Mirihana South</t>
  </si>
  <si>
    <t>Mirihana South</t>
  </si>
  <si>
    <t>Minister of Justice and Buddhasasana Hon. Wijeyadasa Rajapakshe</t>
  </si>
  <si>
    <t>2017/DCB/WR/MAHA//55</t>
  </si>
  <si>
    <t>Giving two canapies and chairs for  Ekasath Awamangalyadara comitee in Madiwela</t>
  </si>
  <si>
    <t>2017/DCB/WR/MAHA//56</t>
  </si>
  <si>
    <t>Constuction of common toilets for the community dental surgery in Madiwela</t>
  </si>
  <si>
    <t>2017/DCB/WR/MAHA//57</t>
  </si>
  <si>
    <t>construction for the comiunity hall of Udahamulla East</t>
  </si>
  <si>
    <t>2017/DCB/WR/MAHA//58</t>
  </si>
  <si>
    <t xml:space="preserve">Development and Repaire of Library building of Embuldeniya </t>
  </si>
  <si>
    <t>2017/DCB/WR/MAHA//59</t>
  </si>
  <si>
    <t xml:space="preserve">Construction of Ranatisara youth social building in Polwattha. </t>
  </si>
  <si>
    <t>Polwaththa</t>
  </si>
  <si>
    <t>2017/DCB/WR/MAHA//60</t>
  </si>
  <si>
    <t xml:space="preserve">construction of side wall  joinning middle fieild road belonging Kulasewana Road and Vihara Mawatha in 496 Kottawa Division  </t>
  </si>
  <si>
    <t>2017/DCB/WR/MAHA//61</t>
  </si>
  <si>
    <t xml:space="preserve"> Repire of comiunity hall of Henawattha in  railway road at Kottawa.</t>
  </si>
  <si>
    <t>2017/DCB/WR/MAHA//62</t>
  </si>
  <si>
    <t>Repaire of blic well of Kalalgoda public well</t>
  </si>
  <si>
    <t>2017/DCB/WR/MAHA//63</t>
  </si>
  <si>
    <t>Completing of united welfire comitee building of Makubura ,Malapalla</t>
  </si>
  <si>
    <t>2017/DCB/WR/MAHA//64</t>
  </si>
  <si>
    <t>Giving  canapies and chairs for  Anonyadara comitee  comitee of Dematagalanda ,Katuwawala Road.</t>
  </si>
  <si>
    <t>2017/DCB/WR/MAHA//65</t>
  </si>
  <si>
    <t xml:space="preserve">Suplying goods for welfire and Awamangalyadara comitee of Madiwela united frinds </t>
  </si>
  <si>
    <t>2017/DCB/WR/MAHA//66</t>
  </si>
  <si>
    <t>Conducting of sew course for who living in Maragama division.</t>
  </si>
  <si>
    <t>2017/DCB/WR/MAHA//67</t>
  </si>
  <si>
    <t xml:space="preserve">Suplying sports goods for Registerd sport comitee in Maharagama division. </t>
  </si>
  <si>
    <t>2017/DCB/WR/MAHA//68</t>
  </si>
  <si>
    <t xml:space="preserve">Completing of the building of Nidahas Mituru Saviya in Dambahena road, Maharagama. </t>
  </si>
  <si>
    <t>Dambahena</t>
  </si>
  <si>
    <t>528A</t>
  </si>
  <si>
    <t>2017/DCB/WR/MAHA//69</t>
  </si>
  <si>
    <t>Supling sports goods and  chaires  for Salalihini sport club of Godigamuwa,Neelammahara.</t>
  </si>
  <si>
    <t>2017/DCB/WR/MAHA//70</t>
  </si>
  <si>
    <t>Reestablishment of toilets system of Mahamaya school of Gangodawila</t>
  </si>
  <si>
    <t>Jambugasmulla</t>
  </si>
  <si>
    <t>526D</t>
  </si>
  <si>
    <t>2017/DCB/WR/MAHA//71</t>
  </si>
  <si>
    <t>Giving Damma school goods for Navinna Rajamaha viharaya</t>
  </si>
  <si>
    <t xml:space="preserve">Nawinna </t>
  </si>
  <si>
    <t>2017/DCB/WR/MAHA//72</t>
  </si>
  <si>
    <t xml:space="preserve">Prepaearing of drain on flowig of rain water of road tax number 33 to 41 belonging mr.Saman's house in Vijithapura </t>
  </si>
  <si>
    <t>Mirihana North</t>
  </si>
  <si>
    <t>2017/DCB/WR/MAHA//73</t>
  </si>
  <si>
    <t>Construction of side drain of Utuwankanda road in Thalawathugoda east division.</t>
  </si>
  <si>
    <t>Thalawathugoda West</t>
  </si>
  <si>
    <t>2017/DCB/WR/MAHA//74</t>
  </si>
  <si>
    <t>Development of drain system in turning by road inculuding tax numer 44  in Jaya road.</t>
  </si>
  <si>
    <t>2017/DCB/WR/MAHA//75</t>
  </si>
  <si>
    <t>Completing united Godigamuwa comiunity building in Arawwala.</t>
  </si>
  <si>
    <t>2017/DCB/WR/MAHA//76</t>
  </si>
  <si>
    <t xml:space="preserve">Development of public service building in Depanama, Veeramawatha. </t>
  </si>
  <si>
    <t>2017/DCB/WR/MAHA//77</t>
  </si>
  <si>
    <t>Suplying canapy or chairs for selected comitee among given by us in Maharagama division</t>
  </si>
  <si>
    <t>Total</t>
  </si>
  <si>
    <t>(a)  - Please see the Annexure No.3 for Divisional Secretariate Divisions Names &amp; Nos.</t>
  </si>
  <si>
    <t>(b)  - Please see the Annexure No.4 for Grama Niladhari Divisions Names &amp; Nos.</t>
  </si>
  <si>
    <t>(c ) - Instructions to fill the Physical Progress</t>
  </si>
  <si>
    <t>Description for rating</t>
  </si>
  <si>
    <t>Rates</t>
  </si>
  <si>
    <t>Percentage Ranges</t>
  </si>
  <si>
    <t>Estimate is being / to be prepared and initial works started</t>
  </si>
  <si>
    <t>(0 - 5)%</t>
  </si>
  <si>
    <r>
      <rPr>
        <b/>
        <sz val="11"/>
        <color theme="1"/>
        <rFont val="Times New Roman"/>
        <family val="1"/>
      </rPr>
      <t>B i</t>
    </r>
    <r>
      <rPr>
        <sz val="11"/>
        <color theme="1"/>
        <rFont val="Times New Roman"/>
        <family val="1"/>
      </rPr>
      <t xml:space="preserve"> - Estimates Approved &amp; Bid Documents Prepared                                       </t>
    </r>
    <r>
      <rPr>
        <b/>
        <sz val="11"/>
        <color theme="1"/>
        <rFont val="Times New Roman"/>
        <family val="1"/>
      </rPr>
      <t>B ii</t>
    </r>
    <r>
      <rPr>
        <sz val="11"/>
        <color theme="1"/>
        <rFont val="Times New Roman"/>
        <family val="1"/>
      </rPr>
      <t xml:space="preserve"> -                                                                                                   Construction: Quotation / Bid called  -                                                                                                                    Others:  Identified Institutions/ CBO's  to provide Goods / Instruments                           
</t>
    </r>
    <r>
      <rPr>
        <b/>
        <sz val="11"/>
        <color theme="1"/>
        <rFont val="Times New Roman"/>
        <family val="1"/>
      </rPr>
      <t>B iii</t>
    </r>
    <r>
      <rPr>
        <sz val="11"/>
        <color theme="1"/>
        <rFont val="Times New Roman"/>
        <family val="1"/>
      </rPr>
      <t xml:space="preserve"> -                                                                                                    Construction: Quotation / Bid Received                                                     Others :  Obtain required list of goods,
</t>
    </r>
    <r>
      <rPr>
        <b/>
        <sz val="11"/>
        <color theme="1"/>
        <rFont val="Times New Roman"/>
        <family val="1"/>
      </rPr>
      <t>B iv</t>
    </r>
    <r>
      <rPr>
        <sz val="11"/>
        <color theme="1"/>
        <rFont val="Times New Roman"/>
        <family val="1"/>
      </rPr>
      <t xml:space="preserve"> -                                                                                                        Construction: Contract Awarded                                                                                   Others :   Estimated prepared </t>
    </r>
  </si>
  <si>
    <t>(6 - 25)%</t>
  </si>
  <si>
    <r>
      <rPr>
        <b/>
        <sz val="11"/>
        <color theme="1"/>
        <rFont val="Times New Roman"/>
        <family val="1"/>
      </rPr>
      <t xml:space="preserve">Constructions </t>
    </r>
    <r>
      <rPr>
        <sz val="11"/>
        <color theme="1"/>
        <rFont val="Times New Roman"/>
        <family val="1"/>
      </rPr>
      <t xml:space="preserve">        : Started construction works , (40%  completed) 
</t>
    </r>
    <r>
      <rPr>
        <b/>
        <sz val="11"/>
        <color theme="1"/>
        <rFont val="Times New Roman"/>
        <family val="1"/>
      </rPr>
      <t xml:space="preserve"> Other </t>
    </r>
    <r>
      <rPr>
        <sz val="11"/>
        <color theme="1"/>
        <rFont val="Times New Roman"/>
        <family val="1"/>
      </rPr>
      <t xml:space="preserve">                    : Placed orders for goods / instruments</t>
    </r>
  </si>
  <si>
    <t>(26 - 40)%</t>
  </si>
  <si>
    <r>
      <rPr>
        <b/>
        <sz val="11"/>
        <color theme="1"/>
        <rFont val="Times New Roman"/>
        <family val="1"/>
      </rPr>
      <t xml:space="preserve">Constructions </t>
    </r>
    <r>
      <rPr>
        <sz val="11"/>
        <color theme="1"/>
        <rFont val="Times New Roman"/>
        <family val="1"/>
      </rPr>
      <t xml:space="preserve">        :  60% Completed
</t>
    </r>
    <r>
      <rPr>
        <sz val="11"/>
        <color theme="1"/>
        <rFont val="Times New Roman"/>
        <family val="1"/>
      </rPr>
      <t xml:space="preserve">                                            </t>
    </r>
  </si>
  <si>
    <t>(41 - 60)%</t>
  </si>
  <si>
    <r>
      <rPr>
        <b/>
        <sz val="11"/>
        <color theme="1"/>
        <rFont val="Times New Roman"/>
        <family val="1"/>
      </rPr>
      <t>Constructions</t>
    </r>
    <r>
      <rPr>
        <sz val="11"/>
        <color theme="1"/>
        <rFont val="Times New Roman"/>
        <family val="1"/>
      </rPr>
      <t xml:space="preserve">         : 80% Completed
</t>
    </r>
    <r>
      <rPr>
        <b/>
        <sz val="11"/>
        <color theme="1"/>
        <rFont val="Times New Roman"/>
        <family val="1"/>
      </rPr>
      <t xml:space="preserve">Other </t>
    </r>
    <r>
      <rPr>
        <sz val="11"/>
        <color theme="1"/>
        <rFont val="Times New Roman"/>
        <family val="1"/>
      </rPr>
      <t xml:space="preserve">                     :  Received  goods / instruments as per the order     </t>
    </r>
  </si>
  <si>
    <t>(61 - 80)%</t>
  </si>
  <si>
    <r>
      <rPr>
        <b/>
        <sz val="11"/>
        <color theme="1"/>
        <rFont val="Times New Roman"/>
        <family val="1"/>
      </rPr>
      <t>Constructions</t>
    </r>
    <r>
      <rPr>
        <sz val="11"/>
        <color theme="1"/>
        <rFont val="Times New Roman"/>
        <family val="1"/>
      </rPr>
      <t xml:space="preserve">         : 99% Completed
</t>
    </r>
    <r>
      <rPr>
        <b/>
        <sz val="11"/>
        <color theme="1"/>
        <rFont val="Times New Roman"/>
        <family val="1"/>
      </rPr>
      <t xml:space="preserve">Other </t>
    </r>
    <r>
      <rPr>
        <sz val="11"/>
        <color theme="1"/>
        <rFont val="Times New Roman"/>
        <family val="1"/>
      </rPr>
      <t xml:space="preserve">                     : Completed lists of goods and beneficiaries</t>
    </r>
  </si>
  <si>
    <t>(81 - 99)%</t>
  </si>
  <si>
    <r>
      <rPr>
        <b/>
        <sz val="11"/>
        <color theme="1"/>
        <rFont val="Times New Roman"/>
        <family val="1"/>
      </rPr>
      <t xml:space="preserve">Constructions </t>
    </r>
    <r>
      <rPr>
        <sz val="11"/>
        <color theme="1"/>
        <rFont val="Times New Roman"/>
        <family val="1"/>
      </rPr>
      <t xml:space="preserve">        : 100% Completed
</t>
    </r>
    <r>
      <rPr>
        <b/>
        <sz val="11"/>
        <color theme="1"/>
        <rFont val="Times New Roman"/>
        <family val="1"/>
      </rPr>
      <t xml:space="preserve">Other </t>
    </r>
    <r>
      <rPr>
        <sz val="11"/>
        <color theme="1"/>
        <rFont val="Times New Roman"/>
        <family val="1"/>
      </rPr>
      <t xml:space="preserve">                     : Issued goods and instruments to identified institutions/ CBOs                                                                    </t>
    </r>
  </si>
  <si>
    <r>
      <t>*</t>
    </r>
    <r>
      <rPr>
        <b/>
        <sz val="22"/>
        <color theme="1"/>
        <rFont val="Calibri"/>
        <family val="2"/>
        <scheme val="minor"/>
      </rPr>
      <t>Projects shoud be categorized for following sectors</t>
    </r>
  </si>
  <si>
    <t>WS- Rural Water Supply</t>
  </si>
  <si>
    <t>SS- Social Services</t>
  </si>
  <si>
    <t>EL- Rural Electricity</t>
  </si>
  <si>
    <t>CP- Community Protection</t>
  </si>
  <si>
    <t>RA- Rural Access</t>
  </si>
  <si>
    <t>LD - Livelihood Development</t>
  </si>
  <si>
    <t xml:space="preserve">EI -  Economic Infrastructure </t>
  </si>
  <si>
    <t>RE - Rural Economy</t>
  </si>
  <si>
    <t>RW- Rural Welfare</t>
  </si>
  <si>
    <t>CD- Community Development</t>
  </si>
  <si>
    <t>MI- Minor Irrigation</t>
  </si>
  <si>
    <t>SW- Social Welfare</t>
  </si>
  <si>
    <t>කොට්ටාව පුන්‍යාභිවර්ධනාරාම විහාරස්ථානයෙහි දහම් පාසල් ගොඩනැගිල්ල ප්‍රතිසංස්කරණය කිරීම</t>
  </si>
  <si>
    <t>කොට්ටාව උද්‍යාන පාර හිමගිරි වත්ත සුබ සාධක සමිති භූමියෙහි සමිති ගොඩනැගිල්ල දෙපස පාරට මායිම්ව ඇති පැති බැම්ම බැඳ පස් පුරවා සංවර්ධනය කිරීම</t>
  </si>
  <si>
    <t>මහරගම දුම්රිය මාර්ගයේ අංක 87 නිවස අසලින් හැරීයන අතුරු මාවත කොන්ක්‍රීට් කර සංවර්ධනය කිරීම</t>
  </si>
  <si>
    <t>පන්නිපිටිය හෝකන්දර අංක 1475/5 නිවස අසල ඇති අතුරු මාර්ගයේ ඉතිරිවී ඇති කොටස කොන්ක්‍රීට් කිරීම හා පැති කාණුව බැඳීම</t>
  </si>
  <si>
    <t>කොට්ටාව නැගෙනහිර එකමුතු සුභසාධක සමිති ගොඩනැගිල්ල සංවර්ධනය කිරීම.</t>
  </si>
  <si>
    <t>පන්නිපිටිය කලල්ගොඩ ගලඋඩ ශ්‍රී ධර්මවිජය විහාර ගොඩනැගිල්ල සංවර්ධනය කිරීම.</t>
  </si>
  <si>
    <t>මහරගම ශ්‍රි චන්ද්‍රසේකරාරාම විහාරස්ථානය ජලයෙන් යටවීම වැළැක්වීමට අවට කාණු පද්ධතියක් සකස් කිරීම.</t>
  </si>
  <si>
    <t>පන්නිපිටිය හෝකන්දර පාරේ අඩක් වැඩ අවසන් කළ සෙක්කු වත්ත පාර කොන්ක්‍රීට් කර වැඩ අවසන් කිරීම.</t>
  </si>
  <si>
    <t>කෝට්ටේ මාදිවෙල ශ්‍රී සම්බුද්ධාලෝක විහාරස්ථ ගොඩනැගිල්ල සංවර්ධනය කිරීම.</t>
  </si>
  <si>
    <t>මහරගම ආනන්ද මෛත්‍රි හිමි මාවතේ පිහිටි අනදමෙත් පොදු සේවා සමිතිය සඳහා යකඩින් නිමකල හට් එකක් ලබාදීම.</t>
  </si>
  <si>
    <t xml:space="preserve">ලියනගොඩ මහසෙන් ජ්‍යෙෂ්ඨ පුරවැසි සමිතිය සඳහා බුෆේ කට්ටලයක් ලබාදීම </t>
  </si>
  <si>
    <t>පන්නිපිටිය මාකුඹුර මායා මාවත අංක 362/1 ඒ ලිපිනයෙහි පිහිටි දිරිය කාන්තා සමිතිය සඳහා බුෆේ කට්ටලයක් ලබාදීම.</t>
  </si>
  <si>
    <r>
      <t>මහරගම ග්‍රාම නිළධාරී සංගමය සඳහා කැනපියක් ලබාදීම.</t>
    </r>
    <r>
      <rPr>
        <sz val="13"/>
        <color rgb="FFFF0000"/>
        <rFont val="Calibri"/>
        <family val="2"/>
        <scheme val="minor"/>
      </rPr>
      <t/>
    </r>
  </si>
  <si>
    <t xml:space="preserve"> කොට්ටාව ශ්‍රී සද්ධර්මෝදය දහම් පාසල සඳහා උපකරණ ලබාදීම.</t>
  </si>
  <si>
    <t>මහරගම සිරි වජිරඤ්ඤාණ දහම් පාසල සඳහා උපකරණ ලබාදීම.</t>
  </si>
  <si>
    <t>මහරගම ජනාධිපති විදුහලේ පන්ති කාමර වල දැල් ආවරණ (ග්‍රිල්) ඉදි කිරීම.</t>
  </si>
  <si>
    <t>කොට්ටාව විද්‍යාදාන විදුහලේ ක්‍රීඩා පිටියට ප්‍රවිශ්ඨ වන පියගැට පෙළ ඉදි කිරීම.</t>
  </si>
  <si>
    <t>පතිරගොඩ විහාරවත්ත පාර අන්‍යන්‍යෝන්‍යාධාර සමිති වත්තේ ඉදිවන මාතෘ හා ළමා සායනයේ වැඩ අවසන් කිරීම.</t>
  </si>
  <si>
    <t>ආසිරි සුභසාධක හා අවමංගල්‍යාධාර සමිති ශාලාවේ ගොඩනැගිල්ලේ වැඩ අවසන් කිරීම.</t>
  </si>
  <si>
    <t>ගොඩිගමුව ජය මාවත එක්සත් සුභසාධක සමිති ගොඩනැගිල්ලේ වැඩ අවසන් කිරිම.</t>
  </si>
  <si>
    <t>හේනවත්ත සුභසාධක සමිති ගොඩනැගිල්ලේ වැඩ අවසන් කිරීම.</t>
  </si>
  <si>
    <t>දහම් පාසල් සඳහා අවශ්‍ය භාණ්ඩ උපකරණ ලබාදීම (අදාළ දහම් පාසල් පසුව නම් කරමි)</t>
  </si>
  <si>
    <t>කලල්ගොඩ අග්‍රාමාත්‍ය විදුහලේ පරිඝණක හා පුස්ථකාල කාමර වල දොර ජනෙල් සවි කිරීම.</t>
  </si>
  <si>
    <t>දෙපානම ගණේගොඩ දේවාලයේ ආවරණ තාප්පයක් ඉදි කිරීම. (වළාකුඵ බැම්ම)</t>
  </si>
  <si>
    <t xml:space="preserve">පමුණුව සිරිමංගලාරාම විහාරස්ථානයේ ඉදිවන දහම්පාසල් ගොඩනැගිල්ලේ ඉතිරි වැඩ කටයුතු සඳහා </t>
  </si>
  <si>
    <t>ගොඩිගමුව හේනේගෙදර පාර ජලය බැස යන කාණු පද්ධතිය ඉදි කිරීම.</t>
  </si>
  <si>
    <t>අඹගහපුර චන්ද්‍රරත්න මානවසිංහ විදුහලේ පන්ති කාමර වෙන් කිරීම</t>
  </si>
  <si>
    <t>තලපත්පිටිය සෙත්මිතුරු අනොන්‍යාධාර සමිතියේ පළමු මහලේ වැඩ නිම කිරීම</t>
  </si>
  <si>
    <t>මහරගම අනොන්‍යාධාර/සුභ සාධක / සමාජ සේවා ඒකාබද්ධ බල මණ්ඩලයේ ගොඩනැගිල්ලේ බිම් මහලේ දොර ජනෙල් සවි කර බිම සිමෙන්ති ඇතිරීම.</t>
  </si>
  <si>
    <t xml:space="preserve">පන්නිපිටිය දෙපානම කැන්දහේනවත්ත පටුමග කොන්ක්‍රීට් කර සංවර්ධනය කිරීම </t>
  </si>
  <si>
    <t xml:space="preserve">නුගේගොඩ උඩහමුල්ල බෝධිය පාර අංක 22 නිවස ඉදිරිපිට ප්‍රධාන මාර්ගයේ වැසි ජලය බැසයාමට මාර්ගය හරහා කාණුවක් සකස් කිරීම. </t>
  </si>
  <si>
    <t xml:space="preserve">පන්නිපිටිය වීරමාවත ආරොන් කඩය අසලින් ඇති අතුරු මාර්ගය සංවර්ධනය කිරීම </t>
  </si>
  <si>
    <t>මහරගම තරුණ බෞද්ධ සංගමය, අංක 25, විද්‍යාලංකාර මාවත, මහරගම, මහරගම තරුණ බෞද්ධ සංගමයට ප්ලාස්ටික් පුටු ලබා දිම ලියා පදිංචි අංකය - මහ/සසු/7/2010/39</t>
  </si>
  <si>
    <t xml:space="preserve">රුක්මල්ගම නිවාස සංකිර්ණය අසල තිබෙන ළමා හා මාතෘ සායනය සදහා වැසිකිලි දෙකක් සැදිම </t>
  </si>
  <si>
    <t xml:space="preserve">පන්නිපිටිය, දේවදාර විහාරයේ දහම් පාසල් ගොඩනැගිල්ල සංවර්ධනය කිරිම සදහා </t>
  </si>
  <si>
    <t>පමුණුව දේවාල පාර, එක්සත් ක්‍රීඩා සමිතිය සඳහා අවශ්‍ය උපකරණ ලබාදීම.</t>
  </si>
  <si>
    <t>කෝට්ටේ මාදිවෙල ප්‍රගතිපුර ස්ටැන්ලි තිලකරත්න මාවත අංක 99 ස්ථානයේ පිහිටි ප්‍රගතිපුර එක්සත් අනොන්‍යාධාර සමිතිය පොදු සඳහා ශබ්ද විකාශන යන්ත්‍රයක් ලබාදීම.</t>
  </si>
  <si>
    <t>උඩහමුල්ල බෝධිය පාර, බෝධි දහම් පාසලේ සත්මල් ගොඩනැගිල්ල ඉදිකිරිම සඳහා ද්‍රව්‍ය ආධාර ලබා දීම.</t>
  </si>
  <si>
    <t>මහරගම ප්‍රාදේශීය ලේකම් කොට්ඨාශයේ බප/තලපත්පිටිය සිද්ධාර්ථ විද්‍යාලයේ ප්‍රාථමික අංශයේ සංවර්ධන කටයුතු සඳහා</t>
  </si>
  <si>
    <t>මහරගම ප්‍රාදේශීය ලේකම් කොට්ඨාශයේ උඩහමුල්ල  තලපත්පිටිය පාර සුහ සාධක සමිතියට අවශ්‍ය උපකරණ ලබාගැනීම.</t>
  </si>
  <si>
    <t>කළල්ගොඩ පාරේ 3 වන පටුමග අවසාන කොටස අඩි 600 දිග අඩි 16 ක් පළල ප්‍රදේශයේ ගල් අතුරා තාර දමා සංවර්ධනය කිරිම.</t>
  </si>
  <si>
    <t>පන්නිපිටිය, ධර්මපාල විද්‍යාලයේ ශ්‍රව්‍ය දෘශ්‍ය ඒකකය වායු සමීකරණය කිරීම සඳහා</t>
  </si>
  <si>
    <t>මහරගම, ජනාධිපති විද්‍යාලය ජනාධිපති විද්‍යාලයේ විශේෂ ළමා සංවර්ධනය ඒකකයේ අඩුපාඩු සකස් කිරිම.</t>
  </si>
  <si>
    <t>රුක්මලේ නඩුදෙණීය අවමංගල්‍යාධාර සමිති ශාලාව ගොඩනැගිල්ලේ ඉතිරි වැඩ නිම කිරිම.</t>
  </si>
  <si>
    <t>බප/ජය රුක්මලේ මහා විද්‍යාලයේ තාප්පය සකස් කිරිම</t>
  </si>
  <si>
    <t>එකමුතු සුභසාධක සමිති ගොඩනැගිල්ලේ පඩිපෙළ සිමෙන්ති කපරාදු කිරිම.</t>
  </si>
  <si>
    <t xml:space="preserve">මහරගම පිළියන්දල පාරේ නල්ලවත්ත මාවත පටුමගේ අතුරු මාර්ගයේ ඉතිරි කොටස කොන්ක්‍රීට් කර ගැනීම </t>
  </si>
  <si>
    <t>මහරගම අිනන්ද මෛත්‍රී මාවතේ 11 වන පටුමගෙහි කන්ද උඩ බිම (පළමුවෙන්ම දකුණු අතට ඇති පටුමග ප්‍රතිසංස්කරණය සඳහා)</t>
  </si>
  <si>
    <t>ස්වයං රැකියා අපේක්ෂිත කාන්තාවන්ට වෘත්තීය පුහුණුව ලබා දිම(එම්බ්රො යිඩර් කුෂන් කවර.ළදරු බැග් සහ නැපි දමන බෑග්,වොල් හැන්ගර්,එම්බෝයිඩර් බෑග්,නෝමල් කුෂන් කවර,එම්බෝයිඩර් පැන්සල් කවර)</t>
  </si>
  <si>
    <t xml:space="preserve">ස්වයං රැකියා අපේක්ෂිත කාන්තාවන්ට වෘත්තීය පුහුණුව ලබා දිම(මුද්රිකත රෙදි බෑග්,මල් සැකසිම,ළමා බෑග්,පෑචිචර්ක් කුෂන් කවර ,සැකසිමවෝල් පොකට්,මාර්කටින් බෑග්,) 
</t>
  </si>
  <si>
    <t>ස්වයං රැකියා අපේක්ෂිත කාන්තාවන්ට වෘත්තීය පුහුණුව ලබා දිම(කැෂුවල් බෑග්,ළදරු කුයිලට්,පැන්සල් කවර,ටේබල් රනර්,වෝල් හැන්ගර්,සොෆ්ට් ටෝයි)</t>
  </si>
  <si>
    <t>මිරිහාන දකුණ ග්‍රාම සංවර්ධන සමිතිය සදහා අවශ්‍ය කෝපි පිළියෙල කරන යන්ත්‍රයක් ලබා දීම</t>
  </si>
  <si>
    <t>මාදිවෙල එක්සත් අවමංග්‍යාධාර සමිතියට කැනපි 02ක් සහ පුටු ලබා දීම</t>
  </si>
  <si>
    <t>මාදිවෙල ප්‍රජා දන්ත ශල්‍යාගාරයේ පොදු වැසිකිලි පද්ධතිය ඉදිකිරිම</t>
  </si>
  <si>
    <t>උඩහමුල්ල නැගෙනහිර ප්‍රජා ශාලාව ඉදිකිරිම සඳහා</t>
  </si>
  <si>
    <t>ඇඹුල්දෙණිය පුස්තකාල ගොඩනැගිල්ල අළුත්වැඩියා කර සංවර්ධනය කිරීම</t>
  </si>
  <si>
    <t>පොල්වත්ත රණතිසර යෞවන සමාජ ගොඩනැගිල්ල ඉදිකිරිම.</t>
  </si>
  <si>
    <t>496 කොට්ටාව දකුණ ග්‍රාම නිලධාරී වසමේ කුල සෙවන පාර හා විහාර මාවත යාවෙන වෙල මැද පාරේ ඇති පැති බැම්ම ඉදි කිරිම</t>
  </si>
  <si>
    <t>කොට්ටාව දුම්රිය මාවත හේනවත්ත ප්‍රජා ශාලාව අළුත් වැඩියා කිරීම.</t>
  </si>
  <si>
    <t xml:space="preserve">කළල්ගොඩ  පිං ළිඳ අළුත්වැඩියා කිරිම. </t>
  </si>
  <si>
    <t>මාකුඹුර මාලපල්ල එකමුතු සුභසාධක සමිති ගොඩනැගිල්ලේ ඉතිරි වැඩ නිම කිරීම.</t>
  </si>
  <si>
    <t>කටුවාවල පාර දෙමටගහලන්ද අනනොන්‍යාධාර සමිතියට පුටු හා කැනපිලබා දීම සඳහා</t>
  </si>
  <si>
    <t>මාදිවෙල එක්සත් හිතවතුන්ගේ සුභසාධක හා අවමංගල්‍යාධාර සමිතියට ද්‍රව්‍ය උපකරණ ලබා දීම.</t>
  </si>
  <si>
    <t>මහරගම ප්‍රාදේශිය ලේකම් කොට්ඨාශයේ පදිංචි අය සඳහා මැහුම් පාඨමාලාවක් පැවැත්විම සඳහා</t>
  </si>
  <si>
    <t>මහරගම ප්‍රාදේශිය ලේකම් කොට්ඨාශයේ ලියාපදිංචි ක්‍රීඩා සමිති සඳහා ක්‍රීඩා භාණ්ඩ ලබා දීම</t>
  </si>
  <si>
    <t>මහරගම දඹහේන පාර නිදහස් මිතුරු සවිය ගොඩනැගිල්ලේ ඉතිරි ඉදිකිරිම් කටයුතු සිදුකිරිම</t>
  </si>
  <si>
    <t>ගොඩිගමුව නීලම්මහර පාර සැළලිහිණි ක්‍රීඩා සමාජයට ක්‍රීඩා භාණ්ඩ සහ පුටු ලබා දීම</t>
  </si>
  <si>
    <t>ගංගොඩවිල මහාමායා විද්‍යාලයේ වැසිකිලි පද්ධතිය ප්‍රතිසංස්කරණය කිරිම</t>
  </si>
  <si>
    <t>නාවින්න රජමහාවිහාරයේ දහම් පාසල් උපකරණ ලබා දීම</t>
  </si>
  <si>
    <t>විජිතපුර සමන් මහතාගේ නිවස සිට වරිපනම් අංක 33 සිට 41 දක්වා මාර්ගයේ වැසි ජලය බැස යන කාණු පද්ධතිය සකස් කිරිම</t>
  </si>
  <si>
    <t>තලවතුගොඩ නැගෙනහිර ග්‍රාම නිලධාරි වසමේ උතුවන් කන්ද පාරේ පැති කාණු ඉදිකිරිම</t>
  </si>
  <si>
    <t>ජයපාර වරිපනම් අංක 44 න් හැරියන අතුරු මාර්ගයේ කාණු පද්ධතිය සංවර්ධනය කිරිම</t>
  </si>
  <si>
    <t>ඇරැව්වල ගොඩිගමුව එක්සත් ප්‍රජාශාලාවේ ගොඩනැගිල්ලේ ඉතිරි වැඩ නිම කිරිම</t>
  </si>
  <si>
    <t>දෙපානම වීර මාවත පොදු සේවා ගොඩනැගිල්ල වැඩිදියුණු කිරිම</t>
  </si>
  <si>
    <t>මහරගම ප්‍රාදේශිය ලේකම් කොට්ඨාශයේ ලීයාපදිංචි සමිති අතරින් නම් කර අප විසින් එවනු ලබන ලියාපදිංචි සමිති සඳහා පුටු හෝ කැනපි ලබා දීම</t>
  </si>
  <si>
    <t>කොට්ටාව ධර්මපාල මහා විද්‍යාලයේ පිහිනුම් තටාක ක්‍රීඩාගාරය සහ නැරඹුම් අංගනය ඉදිකිරිම.</t>
  </si>
  <si>
    <t>කොලඹ දිස්ත්‍රික් පාර්ලිමේන්තු මන්ත්‍රී  ගරු අනුර කුමාර දිසානායක මැතිතුමා</t>
  </si>
  <si>
    <t>කොළඹ දිස්ත්‍රික් පාර්ලිමේන්තු මන්ත්‍රී ගරු උදය ගම්මන්පිල මැතිතුමා</t>
  </si>
  <si>
    <t>කොලඹ දිස්ත්‍රික් පාර්ලිමේන්තු මන්ත්‍රී ගරු දිනේෂ් ගුණවර්ධන මැතිතුමා</t>
  </si>
  <si>
    <t>ශ්‍රී ලංකා ප්‍රජාතාන්ත්‍රික සමාජවාදී ජනරජයේ අග්‍රාමාත්‍ය ගරු රනිල් වික්‍රමසිංහ මැතිතුමා</t>
  </si>
  <si>
    <t>මහා නගර හා බස්නාහිර සංවර්ධන අමාත්‍ය ගරු පාඨලී චම්පික රණවක මැතිතුමා</t>
  </si>
  <si>
    <t>කොලඹ දිස්ත්‍රික් පාර්ලිමේන්තු මන්ත්‍රී ගරු  හිරුණිකා ප්‍රේමචන්ද්‍ර මැතිනිය</t>
  </si>
  <si>
    <t>පාර්ලිමේන්තු මන්ත්‍රී ගරු එස්.එම්. මරික්කාර් මැතිතුමා</t>
  </si>
  <si>
    <t>විද්‍යා තාක්ෂණ හා පර්යේෂණ අමාත්‍ය ගරු සුසිල්  ප්‍රේමජයන්ත මැතිතුමා</t>
  </si>
  <si>
    <t>ජාත්‍යන්තර වෙළඳ රාජ්‍ය අමාත්‍ය ගරු සුජීව සේනසිංහ මැතිතුමා</t>
  </si>
  <si>
    <t xml:space="preserve">විදේශ කටයුතු නියෝජ්‍ය අමාත්‍ය ගරු ආචාර්ය හර්ෂ ද සිල්වා මැතිතුමා </t>
  </si>
  <si>
    <t>අධිකරණ හා බුද්ධශාසන ගරු  අමාත්‍ය විජයදාස රාජපක්ෂ මැතිතුමා</t>
  </si>
  <si>
    <t>විමධ්‍යගත අයවැය වැඩසටහන - 2017</t>
  </si>
  <si>
    <t>කොළඹ දිස්ත්‍රික්කය</t>
  </si>
  <si>
    <t>අනු අංකය</t>
  </si>
  <si>
    <t>ව්‍යාපෘති නාමය</t>
  </si>
  <si>
    <t>ග්‍රාම නිලධාරි වසම</t>
  </si>
  <si>
    <t>වෙන්කළ මුදල</t>
  </si>
  <si>
    <t>ඇස්තමේන්තු මුදල</t>
  </si>
  <si>
    <t>ව්‍යාපෘති බලධාරීත්වය</t>
  </si>
  <si>
    <t>භෞතික ප්‍රගතිය</t>
  </si>
  <si>
    <t>ප්‍රතිපාදන දායකත්වය</t>
  </si>
  <si>
    <t>කොට්ටාව නගරය  496B</t>
  </si>
  <si>
    <t xml:space="preserve"> ප්‍රාදේශීය ලේකම් </t>
  </si>
  <si>
    <t>වැඩ ආරම්භ කර ඇත.</t>
  </si>
  <si>
    <t>කොළඹ දිස්ත්‍රික් ගරු පාර්ලිමේන්තු මන්ත්‍රී අනුර කුමාර දිසානායක මැතිතුමා</t>
  </si>
  <si>
    <t>ලියනගොඩ 496E</t>
  </si>
  <si>
    <t>ප්‍රතිපාදන සඳහා යොමු කර ඇත.</t>
  </si>
  <si>
    <t>මහරගම බටහිර 527C</t>
  </si>
  <si>
    <t>කොට්ටාව උතුර 496C</t>
  </si>
  <si>
    <t>කොළඹ දිස්ත්‍රික් ගරු පාර්ලිමේන්තු මන්ත්‍රී ඉරාන් වික්‍රමරත්න මැතිතුමා</t>
  </si>
  <si>
    <t>කොට්ටාව නැගෙනහිර 496A</t>
  </si>
  <si>
    <t>කොළඹ දිස්ත්‍රික් ගරු පාර්ලිමේන්තු මන්ත්‍රී උදය ගමිමන්පිල මැතිතුමා</t>
  </si>
  <si>
    <t>දෙපානම 529A</t>
  </si>
  <si>
    <t>මහරගම නගරය 530</t>
  </si>
  <si>
    <t>ඇස්තමේන්තු කැඳවා ඇත.</t>
  </si>
  <si>
    <t>මාදිවෙල 524</t>
  </si>
  <si>
    <t>ප්‍රසම්පාදනයට යොමු කර ඇත.</t>
  </si>
  <si>
    <t>භාණ්ඩ ඇනවුම් කර ඇත.</t>
  </si>
  <si>
    <t>මාකුඹුර උතුර 498A</t>
  </si>
  <si>
    <t>මහරගම ග්‍රාම නිළධාරී සංගමය සඳහා කැනපියක් ලබාදීම.</t>
  </si>
  <si>
    <t>වත්තේගෙදර 532C</t>
  </si>
  <si>
    <t>ගොඩිගමුව උතුර 532</t>
  </si>
  <si>
    <t xml:space="preserve"> ප්‍රාදේශීය ඉංජිනේරු </t>
  </si>
  <si>
    <t>කොළඹ දිස්ත්‍රික් ගරු පාර්ලිමේන්තු මන්ත්‍රී දිනේෂ් ගුණවර්ධන මැතිතුමා</t>
  </si>
  <si>
    <t>පතිරගොඩ 527A</t>
  </si>
  <si>
    <t>මාලපල්ල බටහිර 498B</t>
  </si>
  <si>
    <t>ගොඩිගමුව දකුණ ඒ 532A</t>
  </si>
  <si>
    <t>අවශ්‍යතා ලේඛණ කැඳවා ඇත.</t>
  </si>
  <si>
    <t>පමුණුව 528</t>
  </si>
  <si>
    <t>ගොඩිගමුව දකුණ බී 532B</t>
  </si>
  <si>
    <t>තලපත්පිටිය 525</t>
  </si>
  <si>
    <t>පන්නිපිටිය උතුර 531</t>
  </si>
  <si>
    <t>ශ්‍රී ලංකා ප්‍රජාතාන්ත්‍රික සමාජවාදි ජනරජයේ අග්‍රාමාත්‍ය ගරු රනිල් වික්‍රමසිංහ මැතිතුමා</t>
  </si>
  <si>
    <t>උඩහමුල්ල නැගෙනහිර 525A</t>
  </si>
  <si>
    <t>රුක්මලේ නැගෙනහිර බී 497B</t>
  </si>
  <si>
    <t>ගරු පාර්ලිමේන්තු මන්ත්‍රී හිරුනිකා ප්‍රේමචන්ද්‍ර මැතිණිය</t>
  </si>
  <si>
    <t>ප්‍රගතිපුර 524A</t>
  </si>
  <si>
    <t>ගරු පාර්ලිමේන්තු මන්ත්‍රී එස්.එම්.මරික්කාර් මැතිතුමා</t>
  </si>
  <si>
    <t>ගරු පාර්ලිමේන්තු මන්ත්‍රී තිලක් මාරපන මැතිතුමා</t>
  </si>
  <si>
    <t>ගරු පාර්ලිමේන්තු මන්ත්‍රී සිරිනාල් ද මෙල් මැතිතුමා</t>
  </si>
  <si>
    <t>ගරු පාර්ලිමේන්තු මන්ත්‍රී සුසිල් ප්‍රේමජයන්ත මැතිතුමා</t>
  </si>
  <si>
    <t>ගරු පාර්ලිමේන්තු මන්ත්‍රී මහනගර හා බස්නාහිර සංවර්ධන අමාත්‍ය පාඨලී චම්පික මැතිතුමා</t>
  </si>
  <si>
    <t>රුක්මලේ බටහිර 497</t>
  </si>
  <si>
    <t>ගරු පාර්ලිමේන්තු මන්ත්‍රී විමල් වීරවංශ මැතිතුමා</t>
  </si>
  <si>
    <t>ගරු පාර්ලිමේන්තු මන්ත්‍රී ආශු මාරසංහ මැතිතුමා</t>
  </si>
  <si>
    <t>ගරු අමාත්‍ය සුජිව සේනසිංහ මැතිතුමා</t>
  </si>
  <si>
    <t>මිරිහාන දකුණ 523A</t>
  </si>
  <si>
    <t>ගරු අමාත්‍ය හර්ෂ ද සිල්වා මැතිතුමා</t>
  </si>
  <si>
    <t>අධිකරණ හා බුද්ධශාසන ගරු අමාත්‍ය  ආචාර්ය විජයදාස රාජපක්ෂ මැතිතුමා</t>
  </si>
  <si>
    <t xml:space="preserve">මිරිහාන </t>
  </si>
  <si>
    <t>කළල්ගොඩ</t>
  </si>
  <si>
    <t>දඹහේන</t>
  </si>
  <si>
    <t>ජම්බුගස්මුල්ල</t>
  </si>
  <si>
    <t>නාවින්න</t>
  </si>
  <si>
    <t>මිරිහාන උතුර</t>
  </si>
  <si>
    <t>තලවතුගොඩ නැගෙනහිර</t>
  </si>
  <si>
    <t>දෙපානම</t>
  </si>
  <si>
    <t>ගරු මොහාන් ලාල් ග්‍රේරු මැතිතුමා</t>
  </si>
  <si>
    <t>විමධ්‍යගත  අයවැය වැඩසටහන  - 2017</t>
  </si>
  <si>
    <t>ගරු ඇමතිතුමන්ලා සහ පාර්ලිමේන්තු මන්ත්‍රීතුමන්ලාගේ යෝජනා  අනුව - ව්‍යාපෘති සාරාංශය</t>
  </si>
  <si>
    <t>ව්‍යාපෘති යෝජනා කරන ලද ගරු මන්ත්‍රීතුමාගේ නම</t>
  </si>
  <si>
    <t>ව්‍යාපෘති සංඛ්‍යාව</t>
  </si>
  <si>
    <t>වෙන්කල මුදල (රු.)</t>
  </si>
  <si>
    <t>ඉදිකිරීම්</t>
  </si>
  <si>
    <t>මිලදී ගැනීම්</t>
  </si>
  <si>
    <t>පුහුණු</t>
  </si>
  <si>
    <t>බලධාරීත්වය</t>
  </si>
  <si>
    <t>ප්‍රාදේශීය ලේකම්</t>
  </si>
  <si>
    <t>නගර සභා</t>
  </si>
  <si>
    <t>ප්‍රාදේශීය ඉංජිනේරු</t>
  </si>
  <si>
    <t xml:space="preserve"> ශ්‍රී ලංකා ප්‍රජාතාන්ත්‍රික සමාජවාදී ජනරජයේ අග්‍රාමාත්‍ය ගරු රනිල් වික්‍රමසිංහ මැතිතුමා </t>
  </si>
  <si>
    <t>රාජ්‍ය ව්‍යාවසාය සංවර්ධන නියෝජ්‍ය අමාත්‍ය ගරු ඉරාන් වික්‍රමරත්න මැතිතුමා</t>
  </si>
  <si>
    <t>කොළඹ දිස්ත්‍රික් පාර්ලිමේන්තු මන්ත්‍රී ගරු තිලක් මාරපන මැතිතුමා</t>
  </si>
  <si>
    <t>කොළඹ දිස්ත්‍රික් පාර්ලිමේන්තු මන්ත්‍රී ගරු එස්.එම් මරික්කාර් මැතිතුමා</t>
  </si>
  <si>
    <t>කොළඹ දිස්ත්‍රික් පාර්ලිමේන්තු මන්ත්‍රී ගරු මොහාන්ලාල් ග්‍රේරු මැතිතුමා</t>
  </si>
  <si>
    <t>ජාතික ලැයිස්තු පාර්ලිමේන්තු මන්ත්‍රී ගරු සිරිනාල් ද මෙල් මැතිතුමා</t>
  </si>
  <si>
    <t xml:space="preserve">කොළඹ දිස්ත්‍රික් පාර්ලිමේන්තු මන්ත්‍රී ගරු උදය ගම්මන්පිල මැතිතුමා </t>
  </si>
  <si>
    <t>කොළඹ දිස්ත්‍රික් පාර්ලිමේන්තු මන්ත්‍රී ගරු විමල් විරවංශ මැතිතුමා</t>
  </si>
  <si>
    <t xml:space="preserve"> පාර්ලිමේන්තු මන්ත්‍රී ගරු අංශු මාරසිංහ මැතිතුමා</t>
  </si>
  <si>
    <t>එකතුව</t>
  </si>
  <si>
    <t>ගිවිසුම් අත්සන් කිරිමට ඇත.</t>
  </si>
  <si>
    <t>මහරගම තරුණ බෞද්ධ සංගමය, අංක 25, විද්‍යාලංකාර මාවත, මහරගම, මහරගම තරුණ බෞද්ධ සංගමයට කැනපි ටෙන්ට් 01ක් ප්ලාස්ටික් පුටු ලබා දිම ලියා පදිංචි අංකය - මහ/සසු/7/2010/39</t>
  </si>
  <si>
    <t>ස්වයං රැකියා ඉලක්ක කර ගත් අධ්‍යාපන පාඨමාලාවක් පැවැත්වීම සඳහා</t>
  </si>
  <si>
    <t>ස්වයං රැකියා ඉලක්ක කර ගත්  රුපලාවන්‍ය පාඨමාලාවක් පැවැත්වීම සඳහා</t>
  </si>
  <si>
    <t>ස්වයං රැකියා ඉලක්ක කර ගත්  සුපවේදී පාඨමාලාවක්  පැවැත්වීම සඳහා</t>
  </si>
  <si>
    <t>ස්වයං රැකියා ඉලක්ක කර ගත්  පරිගණක පාඨමාලාවක්  පැවැත්වීම සඳහා</t>
  </si>
  <si>
    <t>ප්‍රගතිපුර දස සිල් ආරාමය ඇතුළත කුට්ටිගල් අතුරා සංවර්ධනය කිරිම</t>
  </si>
  <si>
    <t>මහරගම ජයන්ති පටුමග බෙලිගහ ළිඳ ප්‍රතිසංස්කරණය කිරිම</t>
  </si>
  <si>
    <t>තලපත්පිටිය කනත්ත බ්‍රැස්ටිස් වත්ත පොදු නාන ළිඳ ප්‍රතිසංස්කරණය කිරිම</t>
  </si>
  <si>
    <t>කළල්ගොඩ ප්‍රධාන පාරට මායිම්ව ඇති 112/ඒ, 1ඒ, 2, ඒ3 දරණ නිවෙස්වලට යන මාර්ගය සංවර්ධනය කිරිම</t>
  </si>
  <si>
    <t>කොට්ටාව ඇගිරිකුල මාවත නිස්සංක ධර්මරතන මහතාගේ නිවස අසලින් වෙල දක්වා දිවෙන කාණු පද්ධතිය සකස් කිරිම</t>
  </si>
  <si>
    <t>කොට්ටාව හොරහේන පාර වරිපනම් අංක 157/7 සිට ඉදිරියට පැතිකාණු දමා ප්‍රතිසංස්කරණය</t>
  </si>
  <si>
    <t>මහරගම ප්‍රාදේශීය ලේකම් කොට්ඨාශයේ මිරිහාන නිවන්තිපුර තුන්වන අදියරේ වම් පස පැති බැම්ම ඉදිකිරිම</t>
  </si>
  <si>
    <t>අරලිය උයන 9 බී, 9ඒ පටුමගෙහි කාණු පද්ධතිය සකස් කිරිම.</t>
  </si>
  <si>
    <t>මහරගම ප්‍රාදේශීය ලේකම් කොට්ඨාශායේ ලියාපදිංචි සමිති අතරින් නම් කර අප විසින් එවනු ලබන සමිතියක් සඳහා ඩුප්ලෝ යන්ත්‍රයක් හා අනෙකුත් උපකරණ ලබා දීමට</t>
  </si>
  <si>
    <t>මහරගම නම් කරනු ලබන අනෙකුත් සමිතින් සඳහා අවශ්‍ය භාණ්ඩ හා උපකරණ ලබාගැනීමට</t>
  </si>
  <si>
    <t>මාලපල්ල විජයඝෝෂ විද්‍යාලයේ (මහරගම) තාප්පය ඉදිකිරිම</t>
  </si>
  <si>
    <t>ඩිල්ෂාන් හම්සා</t>
  </si>
  <si>
    <t>ෂර්මිලා දමයන්ති</t>
  </si>
  <si>
    <t>කේ අනුපමා</t>
  </si>
  <si>
    <t>ජී අනුපමා පෙරේරා</t>
  </si>
  <si>
    <t>පාලින්ද වීරසිංහ</t>
  </si>
  <si>
    <t>මාදිවෙල ටෙවර් කිත්සර පෙර පාසල සඳහා අවශ්‍ය උපකරණ ලබාදීම</t>
  </si>
  <si>
    <t>ව්‍යාපෘති අංක</t>
  </si>
  <si>
    <t>වැඩ අවසන්</t>
  </si>
  <si>
    <t>වැඩ අවසන් කර ඇත.</t>
  </si>
  <si>
    <t>නගර සභාව</t>
  </si>
  <si>
    <t>කේ. අනුපමා</t>
  </si>
  <si>
    <t>ජී.අනුපමා පෙරේරා</t>
  </si>
  <si>
    <t xml:space="preserve">ඩිල්ෂාන් හම්සා </t>
  </si>
  <si>
    <t xml:space="preserve">ෂර්මිලා දමයන්ති </t>
  </si>
  <si>
    <t>සුහද අවමංගල්‍යාධාර සහ සුභ සාධක සමිතියට අවශ්‍ය හට් එකක් හා පුටු ලබාගැනීම.</t>
  </si>
  <si>
    <t>කථානායක ගරු කරු ජයසුරිය මැතිතුමා</t>
  </si>
  <si>
    <t>2017/DCB/DG/MAHA/98</t>
  </si>
  <si>
    <t>ගොඩිගමුව ජන සහන සුභසාධක සමිතියට වොට්ස් 40 ඇම්පියර් එකක් ලබාදීම හා ඉතිරිවන මුදලින් මයික් ලබාදීම.</t>
  </si>
  <si>
    <t xml:space="preserve"> ශ්‍රී ලංකා ප්‍රජාතාන්ත්‍රික සමාජවාදී ජනරජයේ ගරු කථානායක කරු ජයසුරිය මැතිතුමා</t>
  </si>
  <si>
    <t>2017/DCB/AD/MAHA/95</t>
  </si>
  <si>
    <t>2017/DCB/NL/KJ/MAHA/99</t>
  </si>
  <si>
    <t>2017/DCB/WR/MAHA/88</t>
  </si>
  <si>
    <t>2017/DCB/WR/MAHA/92</t>
  </si>
  <si>
    <t>2017/DCB/WR/MAHA/87</t>
  </si>
  <si>
    <t>2017/DCB/WR/MAHA/86</t>
  </si>
  <si>
    <t>2017/DCB/WR/MAHA/80</t>
  </si>
  <si>
    <t>2017/DCB/WR/MAHA/81</t>
  </si>
  <si>
    <t>2017/DCB/WR/MAHA/63</t>
  </si>
  <si>
    <t>2017/DCB/WR/MAHA/64</t>
  </si>
  <si>
    <t>2017/DCB/WR/MAHA/65</t>
  </si>
  <si>
    <t>2017/DCB/WR/MAHA/66</t>
  </si>
  <si>
    <t>2017/DCB/WR/MAHA/67</t>
  </si>
  <si>
    <t>2017/DCB/WR/MAHA/68</t>
  </si>
  <si>
    <t>2017/DCB/WR/MAHA/69</t>
  </si>
  <si>
    <t>2017/DCB/WR/MAHA/71</t>
  </si>
  <si>
    <t>2017/DCB/WR/MAHA/70</t>
  </si>
  <si>
    <t>2017/DCB/WR/MAHA/82</t>
  </si>
  <si>
    <t>2017/DCB/WR/MAHA/83</t>
  </si>
  <si>
    <t>2017/DCB/WR/MAHA/84</t>
  </si>
  <si>
    <t>2017/DCB/WR/MAHA/93</t>
  </si>
  <si>
    <t>2017/DCB/WR/MAHA/94</t>
  </si>
  <si>
    <t>2017/DCB/WR/MAHA/89</t>
  </si>
  <si>
    <t>2017/DCB/WR/MAHA/91</t>
  </si>
  <si>
    <t xml:space="preserve">ප්‍රාදේශීය ඉංජිනේරු </t>
  </si>
  <si>
    <t>මාදිවෙල ප්‍රජා දන්ත ශල්‍යාගාර ගොඩනැගිල්ල හා ආරක්ෂක වැට අළුත්වැඩියා කිරිම</t>
  </si>
  <si>
    <t>ස්ටැන්ලි තිලකරත්න විද්‍යාලයේ  පුස්තකාල ගොඩනැගිල්ල අළුත්වැඩියා කර සංවර්ධනය කිරීම</t>
  </si>
  <si>
    <t>මාදිවෙල ප්‍රජා දන්ත ශල්‍යාගාර ගොඩනැගිල්ලේ දොර ජනේල සඳහා තිර රෙදි යෙදීම.</t>
  </si>
  <si>
    <t>ප්‍රතිපාදන ලිපිය යොමු කළ දිනය</t>
  </si>
  <si>
    <t>2017.06.02</t>
  </si>
  <si>
    <t>2017.05.31</t>
  </si>
  <si>
    <t>2017.05.25</t>
  </si>
  <si>
    <t>විමධ්‍යගත  අයවැය වැඩසටහන  - 2017 - ප්‍රතිපාදන</t>
  </si>
  <si>
    <t>2017/DCB/ML//MAHA/43</t>
  </si>
  <si>
    <t>ව්‍යාපෘති අංකය</t>
  </si>
  <si>
    <t>ඇස්තමේන්තු මුදල පරිපාලන වියදම ඇතුලත්ව රු.</t>
  </si>
  <si>
    <t>වෙන් කළ මුදල රු.</t>
  </si>
  <si>
    <t>නිදහස් කළ ප්‍රතිපාදන මුදල රු</t>
  </si>
  <si>
    <t>අඩු කළා (දි.ලේ.කා 1.5% පරිපාලන වියදම</t>
  </si>
  <si>
    <t>ඇමුණුම 01</t>
  </si>
  <si>
    <t>2017/DCB/DG/MAHA/96</t>
  </si>
  <si>
    <t>රුක්මලේ මහා විදුහලේ තුර්ය වාදන කණ්ඩායමට අවශ්‍ය භාණ්ඩ උපකරණ ලබාදීම</t>
  </si>
  <si>
    <t xml:space="preserve">කලාප </t>
  </si>
  <si>
    <t>මහරගම බුවනෙකබා විදුහලට ඩුප්ලෝ යන්ත්‍රයක් ලබාදීම</t>
  </si>
  <si>
    <t>පොල්වත්ත</t>
  </si>
  <si>
    <t>මහරගම නැගෙනහිර</t>
  </si>
  <si>
    <t>493 ඒ තලවතුගොඩ බටහිර ග්‍රාම සේවා කොට්ඨාශයේ වරිපනම් අංක 519/2 නිවාස පිටුපසින් ගලා බසින කාණු පද්ධතිය ඉදිකිරිම සඳහා</t>
  </si>
  <si>
    <t>529 පොල්වත්ත ග්‍රාම නිලධාරි කොට්ඨාශයේ පොල්වත්ත පමුණුව ප්‍රධාන මාර්ගයෙන් පොල්වත්ත පැල තවාන ඉදිරිපිටින් දකුණට හැරී යන අතුරු මාර්ගය සංවර්ධනය කිරිම</t>
  </si>
  <si>
    <t xml:space="preserve">493 ඒ තලවතුගොඩ බටහිර </t>
  </si>
  <si>
    <t>529 පොල්වත්ත</t>
  </si>
  <si>
    <t>මාදිවෙල ප්‍රගතිපුර පළමුවන පටුමග වරිපනම් අංක 71/7 සිට 71/12 දක්වා මාර්ගය කොන්ක්‍රීට් කිරිම</t>
  </si>
  <si>
    <t>2017/DCB/HP/MAHA/103</t>
  </si>
  <si>
    <t>මහරගම ධර්මා‍ශෝක කණිෂ්ඨ විද්‍යාලයේ ඉදිකිරිම් කටයුතු සිදු කිරිම</t>
  </si>
  <si>
    <t xml:space="preserve">මහරගම ප්‍රාදේශීය ලේකම් කොට්ඨාශය </t>
  </si>
  <si>
    <t>2017/DCB/DG/MAHA/97</t>
  </si>
  <si>
    <t>2017/DCB/WR/MAHA/79</t>
  </si>
  <si>
    <t>2017/DCB/WR/MAHA/85</t>
  </si>
  <si>
    <t>2017/DCB/SS/MAHA/51</t>
  </si>
  <si>
    <t>2017/DCB/SS/MAHA/52</t>
  </si>
  <si>
    <t>2017/DCB/SS/MAHA/53</t>
  </si>
  <si>
    <t>2017/DCB/HS/MAHA/54</t>
  </si>
  <si>
    <t>2017/DCB/WR/MAHA/57</t>
  </si>
  <si>
    <t>2017/DCB/WR/MAHA/56</t>
  </si>
  <si>
    <t>2017/DCB/WR/MAHA/58</t>
  </si>
  <si>
    <t>2017/DCB/WR/MAHA/60</t>
  </si>
  <si>
    <t>2017/DCB/WR/MAHA/62</t>
  </si>
  <si>
    <t>2017/DCB/WR/MAHA/73</t>
  </si>
  <si>
    <t>2017/DCB/WR/MAHA/74</t>
  </si>
  <si>
    <t>2017/DCB/WR/MAHA/75</t>
  </si>
  <si>
    <t>2017/DCB/WR/MAHA/76</t>
  </si>
  <si>
    <t>2017/DCB/WR/MAHA/61</t>
  </si>
  <si>
    <t>2017/DCB/WR/MAHA/72</t>
  </si>
  <si>
    <t>2017/DCB/WR/MAHA/77</t>
  </si>
  <si>
    <t>2017/DCB/WR/MAHA/100</t>
  </si>
  <si>
    <t>2017/DCB/WR/MAHA/55</t>
  </si>
  <si>
    <t>2017/DCB/WR/MAHA/101</t>
  </si>
  <si>
    <t>2017/DCB/WR/MAHA/102</t>
  </si>
  <si>
    <t>වෙන්කළ මුදල රුපියල්</t>
  </si>
  <si>
    <t>කොට්ටාව ශ්‍රී සද්ධර්මෝදය දහම් පාසල සඳහා උපකරණ ලබාදීම.</t>
  </si>
  <si>
    <t>ඉදි කිරිම්</t>
  </si>
  <si>
    <t>මිලදී ගැනිම්</t>
  </si>
  <si>
    <t>මහරගම ප්‍රාදේශීය ලේකම් කොට්ඨාශය</t>
  </si>
  <si>
    <t>ඉදි කිරිම්/මිලදී ගැනීම්/පුහුණු</t>
  </si>
  <si>
    <t>මාදිවෙල ප්‍රජා මණ්ඩලය සඳහා දැනට ඉදිවෙමින් පවතින නව ගොඩනැගිල්ලේ ඉතිරි වැඩ කොටස් සඳහා</t>
  </si>
  <si>
    <t>ව්‍යාපෘති සඳහා ප්‍රතිපාදන වෙන් කර ඇති ගරු පාර්ලිමේන්තු මන්ත්‍රීවරු සංඛ්‍යාව</t>
  </si>
  <si>
    <t>මුළු ව්‍යාපෘති සංඛ්‍යාව</t>
  </si>
  <si>
    <t>වෙන් කළ මුදල                                                                             රුපියල්</t>
  </si>
  <si>
    <t>ක්‍රියාත්මක බලධාරීත්වය</t>
  </si>
  <si>
    <t xml:space="preserve">     ප්‍රාදේශීය ලේකම්</t>
  </si>
  <si>
    <t xml:space="preserve">     නගර සභා</t>
  </si>
  <si>
    <t xml:space="preserve">     ප්‍රාදේශීය ඉංජිනේරු</t>
  </si>
  <si>
    <t xml:space="preserve">    කලාප අධ්‍යපන</t>
  </si>
  <si>
    <t>දැනට වැඩ අවසන් ව්‍යාපෘති සංඛ්‍යාව</t>
  </si>
  <si>
    <t>වැඩ ආරම්භ කර ඇති ව්‍යාපෘති සංඛ්‍යාව</t>
  </si>
  <si>
    <t>ඇස්තමේන්තු සකස් කරමින් පවතින සංඛ්‍යාව</t>
  </si>
  <si>
    <t>ඇස්තමේන්තුගත මුදල (රු.) ( පරිපාලන වියදම ඇතුලත්ව)</t>
  </si>
  <si>
    <t>අඩු කළා (දි.ලේ.කා.1.5% පරිපාලන වියදම) රු.</t>
  </si>
  <si>
    <t>නිදහස් කරන ප්‍රතිපාදාන මුදල (1.5% ඇතුලත්ව) (රු.)</t>
  </si>
  <si>
    <t>ගිවිසුම්ගත මුදල (රු.)</t>
  </si>
  <si>
    <t>ගරු පාර්ලිමේන්තු මන්ත්‍රී අනුර කුමාර දිසානායක මැතිතුමා</t>
  </si>
  <si>
    <t>ගරු පාර්ලිමේන්තු මන්ත්‍රී ඉරාන් වික්‍රමරත්න මැතිතුමා</t>
  </si>
  <si>
    <t>ගරු පාර්ලිමේන්තු මන්ත්‍රී උදය ගමිමන්පිල මැතිතුමා</t>
  </si>
  <si>
    <t>ගරු පාර්ලිමේන්තු මන්ත්‍රී දිනේෂ් ගුණවර්ධන මැතිතුමා</t>
  </si>
  <si>
    <t>අග්‍රාමාත්‍ය ගරු රනිල් වික්‍රමසිංහ මැතිතුමා</t>
  </si>
  <si>
    <t>ගරු අමාත්‍ය පාඨලී චම්පික මැතිතුමා</t>
  </si>
  <si>
    <t>ගරු අමාත්‍ය  ආචාර්ය විජයදාස රාජපක්ෂ මැතිතුමා</t>
  </si>
  <si>
    <t>ගරු  අමාත්‍ය පාඨලී චම්පික මැතිතුමා</t>
  </si>
  <si>
    <t>ඉදිකිරිම්</t>
  </si>
  <si>
    <t>බිල්පත් වටිනාකම  (රු.)</t>
  </si>
  <si>
    <t>ඇස්තමේන්තුගත මුදල (රු.) ( පරිපාලන වියදම හැර)</t>
  </si>
  <si>
    <t>2017/DCB/DG/MAHA/104</t>
  </si>
  <si>
    <t>කටුවාවල පාර දෙමටගහලන්ද අනනොන්‍යාධාර සමිතියට පුටු හා කැනපි ලබා දීම සඳහා</t>
  </si>
  <si>
    <t>ස්වයං රැකියා ඉලක්ක කර ගත් බේකරි පාඨමාලාවක් පැවැත්වීම සඳහා</t>
  </si>
  <si>
    <t>2017/DCB/HS/MAHA/105</t>
  </si>
  <si>
    <t>කෝට්ටේ මාදිවෙල ප්‍රගතිපුර එක්සත් අනොන්‍යාධාර සමිතියට අවශ්‍ය උපකරණ ලබාදීම</t>
  </si>
  <si>
    <t>Supplying of iron hut for Anadamath Podu Sewa Society</t>
  </si>
  <si>
    <t>Giving to Nescafe Machine for Comitee of Mirihana South</t>
  </si>
  <si>
    <t>Reestablishment Building of Defence fens and  community dental surgery in Madiwela</t>
  </si>
  <si>
    <t>Concreting of  road belonging tax number  from 71/7 to 71/12  1st Lane of  Madiwela Pragathipura.</t>
  </si>
  <si>
    <t xml:space="preserve">Development and Repairing of the Library building of Stannely Tilakarathna Vidyalaya </t>
  </si>
  <si>
    <t>Suplying canopy or chairs for selected comitee among given by us in Maharagama division</t>
  </si>
  <si>
    <t xml:space="preserve">Supplying goods for Tewar Kithsara Nursurry Madewela </t>
  </si>
  <si>
    <t>Conducting Bekary course for  self employment .</t>
  </si>
  <si>
    <t>Conducting Course of beauti culture for   self employment .</t>
  </si>
  <si>
    <t>Conducting cookery Course  for   self employment.</t>
  </si>
  <si>
    <t>Conducting computer Course  for   self employment .</t>
  </si>
  <si>
    <t xml:space="preserve"> Development of  paving interlock of inside  in Dasasil Aramaya, Madiwela.</t>
  </si>
  <si>
    <t>Re construction of public well called Beligaha at Jayanthi Patumaga, Maharagama</t>
  </si>
  <si>
    <t>Re construction of public well called Kanatta Bastiswatta at Thalapathpitiya</t>
  </si>
  <si>
    <t>Development of road near by home numbers 112/A,1/A,2/A,3 close to main road at Kalalgoda</t>
  </si>
  <si>
    <t>Prepairing  drain system in house near by Nissanka Darmarathne at Agirikula mawatha, Kottawa</t>
  </si>
  <si>
    <t>Re construction  of side  drain  from tax number  157/7 to infront  at horahena road, Kottawa</t>
  </si>
  <si>
    <t xml:space="preserve">Constroction of Left Side Wall of 3 stage of Mirihana Niwanthipura at Maharagama Electorate Division </t>
  </si>
  <si>
    <t>Preparing drain system in 9B, 9A, Lane at Araliya Uyana</t>
  </si>
  <si>
    <t>Supplying Dulo Machine and other Equipment for regestered comitee in Maharagama division</t>
  </si>
  <si>
    <t>Suppling Goods and Equipment for Named comitee in Maharagama</t>
  </si>
  <si>
    <t>Construction of  wall of Malapalla Wijaya Gosha Vidyalaya</t>
  </si>
  <si>
    <t>Supplying  nesasary items  for  Musical bardnd Rukmale Maha Vidyalaya</t>
  </si>
  <si>
    <t>Supplying Dulo Machine for Buwanekaba Vidyalaya, Maharagama</t>
  </si>
  <si>
    <t xml:space="preserve"> Supplying of 40 W AMP and Macrophone for Godigamuwa Subasadaka Sosety</t>
  </si>
  <si>
    <t xml:space="preserve">Supplying of Plastic Canapy and Chairs for Suhada Awamangalyadara Committee </t>
  </si>
  <si>
    <t>Curtain for Building at the community dental surgery in Madiwela</t>
  </si>
  <si>
    <t>Construction of Draing flowing o f back side hoses including tax number 519/2,4963/A Talawathugoda West  Division.</t>
  </si>
  <si>
    <t>Development of by road infront of Polwattha plant nussery  in main road  of Pamunuwa 529 Polwatha division</t>
  </si>
  <si>
    <t xml:space="preserve">Costruction of Maharagama Darmasoka Kanister Vidyalaya </t>
  </si>
  <si>
    <t>Construction of  remainning work in communiti building of Madiwela</t>
  </si>
  <si>
    <t>Supplying of Goods for Eksath  Anonyadara comitee Madiwela, Kotte</t>
  </si>
  <si>
    <t xml:space="preserve">Re Development of Building of Punkhabiwardanarama Damma School, Kottawa </t>
  </si>
  <si>
    <t>Building of  side drain and concreting remainning road near by house no 1475/5, Hokandara, Pannipitiya .</t>
  </si>
  <si>
    <t>Supplying of Plastic Canapy and Chairs for Tharuna Baudda Sangamaya, No 25, Vidyakara Mawatha, Maharagama</t>
  </si>
  <si>
    <r>
      <t>Giving trainning for self employment to job expecting women.(</t>
    </r>
    <r>
      <rPr>
        <sz val="8"/>
        <rFont val="Calibri"/>
        <family val="2"/>
        <scheme val="minor"/>
      </rPr>
      <t xml:space="preserve">Kushion embroiders,children bags,wall hangers,Embroided bag,Normal cover of kushion,Cover of emboiders </t>
    </r>
  </si>
  <si>
    <r>
      <t>Giving trainning for self employment to job expecting women.(</t>
    </r>
    <r>
      <rPr>
        <sz val="9"/>
        <rFont val="Calibri"/>
        <family val="2"/>
        <scheme val="minor"/>
      </rPr>
      <t>making of printed cloth bag,children bag,patch work,Kusion cover,wall pocket,maarketing ba</t>
    </r>
    <r>
      <rPr>
        <sz val="11"/>
        <rFont val="Calibri"/>
        <family val="2"/>
        <scheme val="minor"/>
      </rPr>
      <t>g)</t>
    </r>
  </si>
  <si>
    <r>
      <t>Giving trainning for self employment to job expecting women.(</t>
    </r>
    <r>
      <rPr>
        <sz val="10"/>
        <rFont val="Calibri"/>
        <family val="2"/>
        <scheme val="minor"/>
      </rPr>
      <t>catual bag,baby quilet,pencil cover,table manner,wall hanger,soft toys</t>
    </r>
    <r>
      <rPr>
        <sz val="11"/>
        <rFont val="Calibri"/>
        <family val="2"/>
        <scheme val="minor"/>
      </rPr>
      <t>)</t>
    </r>
  </si>
  <si>
    <t>Repire of comiunity hall of Henawattha in  railway road at Kottawa.</t>
  </si>
  <si>
    <t xml:space="preserve">Prepaearing of drain on flowig of rain water of road tax number 33 to 41 belonging Mr.Saman's House in Vijithapura </t>
  </si>
  <si>
    <t xml:space="preserve">එකමුතු සුභසාධක සමිති ගොඩනැගිල්ල සංවර්ධනය කිරිම </t>
  </si>
  <si>
    <t xml:space="preserve">උඩමුල්ල බටහිර </t>
  </si>
  <si>
    <t>කොළඹ දිස්ත්‍රික් ගරු පාර්ලිමේන්තු මන්ත්‍රී  විජයදාස රාජපක්ෂ මැතිතුමා</t>
  </si>
  <si>
    <t>එකමුතු සුභසාධක සමිති ගොඩනැගිල සංවර්ධනය කිරිම.</t>
  </si>
  <si>
    <t>මහරගම බුවනෙකබා විදුහලේ සංගීත කණ්ඩායමට අවශ්‍ය භාණ්ඩ/උපකරණ ලබාදීම සඳහා</t>
  </si>
  <si>
    <t xml:space="preserve">496 කොට්ටාව දකුණ </t>
  </si>
  <si>
    <t xml:space="preserve">527සී මහරගම බටහිර </t>
  </si>
  <si>
    <t xml:space="preserve">496ඊ ලියනගොඩ </t>
  </si>
  <si>
    <t xml:space="preserve">496බී කොට්ටාව නගරය  </t>
  </si>
  <si>
    <t xml:space="preserve">498බී මාලපල්ල බටහිර </t>
  </si>
  <si>
    <t xml:space="preserve">496සී කොට්ටාව උතුර </t>
  </si>
  <si>
    <t xml:space="preserve">496ඒ කොට්ටාව නැගෙනහිර </t>
  </si>
  <si>
    <t xml:space="preserve">529ඒ දෙපානම </t>
  </si>
  <si>
    <t>530 මහරගම නගරය</t>
  </si>
  <si>
    <t>2017/DCB/ML/MAHA/43</t>
  </si>
  <si>
    <t>භාණ්ඩ ඇණවුම් කළ වටිනාකම</t>
  </si>
  <si>
    <t>කොන්ත්‍රාත් ප්‍රදානය කළ වටිනාකම</t>
  </si>
  <si>
    <t>අතැති බිල් වටිනාකම</t>
  </si>
  <si>
    <t>වියදම</t>
  </si>
  <si>
    <t>2017.10.13 දිනට</t>
  </si>
  <si>
    <t>මහරගම ප්‍රාදේශීය ලේකම් කොට්ඨාශායේ ලියාපදිංචි සමිති අතරින් නම් කර අප විසින් එවනු ලබන සමිතියක් සඳහා ලැප්ටෝප් යන්ත්‍රයක් මුද්‍රණ යන්ත්‍රයක් ඇතුළුව පරිගණක උපාංග මිලදී ගැනීමට</t>
  </si>
  <si>
    <t>ක්‍රියාත්මක බලධාරී ආයතන මට්ටමින් ප්‍රගතිය ලබා ගැනීම - 2017</t>
  </si>
  <si>
    <t>වැඩසටහන</t>
  </si>
  <si>
    <t>ක්‍රියාත්මක බලධාරී ආයතනය</t>
  </si>
  <si>
    <t>ක්‍රියාත්මක බලධාරි ආයතනය වෙත යොමු කළ දිනට</t>
  </si>
  <si>
    <t>ඇස්තමේන්තු  ලද දිනය</t>
  </si>
  <si>
    <t>දි.ලේ. ප්‍රතිපාදන නිදහස් කල දිනට</t>
  </si>
  <si>
    <t>ගිවිසුම් ගතවු දිනය</t>
  </si>
  <si>
    <t>අත්තිකාරම් නිදහස් කල දිනය</t>
  </si>
  <si>
    <t>වැඩ ආරම්භ කර ඇත/නැත</t>
  </si>
  <si>
    <t>වැඩ අවසන් කර ඇත/නැත</t>
  </si>
  <si>
    <t>වැඩ අවසන් කර ඇත්නම් වියදම</t>
  </si>
  <si>
    <t>2017.03.17</t>
  </si>
  <si>
    <t>2017.06.09</t>
  </si>
  <si>
    <t>-</t>
  </si>
  <si>
    <t>2017.07.20</t>
  </si>
  <si>
    <t>2017.06.13</t>
  </si>
  <si>
    <t>2017.08.01</t>
  </si>
  <si>
    <t>2017.08.13</t>
  </si>
  <si>
    <t>2017.06.19</t>
  </si>
  <si>
    <t>2017.08.14</t>
  </si>
  <si>
    <t>2017.09.26</t>
  </si>
  <si>
    <t>2017.10.09</t>
  </si>
  <si>
    <t>2017.10.17</t>
  </si>
  <si>
    <t>2017.08.17</t>
  </si>
  <si>
    <t>2017.08.25</t>
  </si>
  <si>
    <t>2017.08.28</t>
  </si>
  <si>
    <t>2017.09.27</t>
  </si>
  <si>
    <t>2017.07.25</t>
  </si>
  <si>
    <t>2017.09.13</t>
  </si>
  <si>
    <t>2017.09.25</t>
  </si>
  <si>
    <t>2017.10.04</t>
  </si>
  <si>
    <t>මහරගම ප්‍රාදේශීය ලේකම් කොට්ඨාශයේ බුවනෙකබා මහා විද්‍යාලයේ පිවිසුම් මාර්ගයේ කොටසක් කුට්ටිගල් අල්ලා සංවර්ධනය කිරිම.</t>
  </si>
  <si>
    <t>2017/DCB/WR/MAHA/106</t>
  </si>
  <si>
    <t>මහරගම ප්‍රාදේශීය ලේකම් කොට්ඨාශයේ සංවර්ධන නිලධාරි සංගමයට අවශ්‍ය භාණ්ඩ හා උපකරණ මිලදී ගැනීමට</t>
  </si>
  <si>
    <t>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</si>
</sst>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7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4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b/>
      <vertAlign val="superscript"/>
      <sz val="1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Iskoola Pota"/>
      <family val="2"/>
    </font>
    <font>
      <b/>
      <sz val="10"/>
      <name val="Times New Roman"/>
      <family val="1"/>
    </font>
    <font>
      <b/>
      <vertAlign val="superscript"/>
      <sz val="10"/>
      <name val="Times New Roman"/>
      <family val="1"/>
    </font>
    <font>
      <b/>
      <sz val="10"/>
      <name val="Arial"/>
      <family val="2"/>
    </font>
    <font>
      <b/>
      <sz val="10"/>
      <color theme="1"/>
      <name val="Book Antiqua"/>
      <family val="1"/>
    </font>
    <font>
      <b/>
      <sz val="8"/>
      <name val="Times New Roman"/>
      <family val="1"/>
    </font>
    <font>
      <sz val="7"/>
      <color theme="1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sz val="7"/>
      <name val="Times New Roman"/>
      <family val="1"/>
    </font>
    <font>
      <b/>
      <sz val="8"/>
      <name val="Arial"/>
      <family val="2"/>
    </font>
    <font>
      <sz val="8"/>
      <color theme="1"/>
      <name val="Times New Roman"/>
      <family val="1"/>
    </font>
    <font>
      <sz val="10"/>
      <color theme="1"/>
      <name val="Times New Roman"/>
      <family val="1"/>
    </font>
    <font>
      <sz val="8"/>
      <name val="Arial"/>
      <family val="2"/>
    </font>
    <font>
      <sz val="8"/>
      <color rgb="FFFF0000"/>
      <name val="Times New Roman"/>
      <family val="1"/>
    </font>
    <font>
      <sz val="9"/>
      <name val="Times New Roman"/>
      <family val="1"/>
    </font>
    <font>
      <b/>
      <sz val="8"/>
      <color theme="1"/>
      <name val="Times New Roman"/>
      <family val="1"/>
    </font>
    <font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rgb="FFFF0000"/>
      <name val="Arial"/>
      <family val="2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sz val="11"/>
      <color rgb="FFFF0000"/>
      <name val="Times New Roman"/>
      <family val="1"/>
    </font>
    <font>
      <sz val="10"/>
      <color rgb="FFFF0000"/>
      <name val="Times New Roman"/>
      <family val="1"/>
    </font>
    <font>
      <b/>
      <sz val="11"/>
      <color theme="1"/>
      <name val="Times New Roman"/>
      <family val="1"/>
    </font>
    <font>
      <sz val="2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name val="Times New Roman"/>
      <family val="1"/>
    </font>
    <font>
      <sz val="13"/>
      <color rgb="FFFF0000"/>
      <name val="Calibri"/>
      <family val="2"/>
      <scheme val="minor"/>
    </font>
    <font>
      <sz val="11"/>
      <color theme="1"/>
      <name val="Iskoola Pota"/>
      <family val="2"/>
    </font>
    <font>
      <sz val="11"/>
      <name val="Arial"/>
      <family val="2"/>
    </font>
    <font>
      <sz val="9"/>
      <color theme="1"/>
      <name val="Iskoola Pota"/>
      <family val="2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mbria"/>
      <family val="1"/>
      <scheme val="major"/>
    </font>
    <font>
      <sz val="12"/>
      <color theme="1"/>
      <name val="Calibri"/>
      <family val="2"/>
      <scheme val="minor"/>
    </font>
    <font>
      <sz val="12"/>
      <name val="Cambria"/>
      <family val="1"/>
      <scheme val="major"/>
    </font>
    <font>
      <sz val="12"/>
      <color theme="1"/>
      <name val="Cambria"/>
      <family val="1"/>
      <scheme val="major"/>
    </font>
    <font>
      <b/>
      <sz val="12"/>
      <color theme="1"/>
      <name val="Iskoola Pota"/>
      <family val="2"/>
    </font>
    <font>
      <sz val="1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7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Arial"/>
      <family val="2"/>
    </font>
    <font>
      <b/>
      <sz val="14"/>
      <color theme="1"/>
      <name val="Calibri"/>
      <family val="2"/>
      <scheme val="minor"/>
    </font>
    <font>
      <b/>
      <sz val="8"/>
      <color rgb="FFFF0000"/>
      <name val="Arial"/>
      <family val="2"/>
    </font>
    <font>
      <sz val="8"/>
      <color rgb="FFFF0000"/>
      <name val="Calibri"/>
      <family val="2"/>
      <scheme val="minor"/>
    </font>
    <font>
      <sz val="9"/>
      <name val="Calibri"/>
      <family val="2"/>
      <scheme val="minor"/>
    </font>
    <font>
      <sz val="11"/>
      <color rgb="FFFF0000"/>
      <name val="Cambria"/>
      <family val="1"/>
      <scheme val="major"/>
    </font>
    <font>
      <b/>
      <sz val="8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9"/>
      <name val="Calibri"/>
      <family val="2"/>
      <scheme val="minor"/>
    </font>
    <font>
      <sz val="10"/>
      <name val="Cambria"/>
      <family val="1"/>
      <scheme val="major"/>
    </font>
    <font>
      <sz val="11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name val="Cambria"/>
      <family val="1"/>
      <scheme val="major"/>
    </font>
    <font>
      <b/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4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67">
    <xf numFmtId="0" fontId="0" fillId="0" borderId="0" xfId="0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Border="1" applyAlignment="1">
      <alignment vertic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7" fillId="0" borderId="0" xfId="0" applyFont="1" applyBorder="1" applyAlignment="1">
      <alignment horizontal="left" vertical="center"/>
    </xf>
    <xf numFmtId="1" fontId="11" fillId="0" borderId="0" xfId="0" applyNumberFormat="1" applyFont="1" applyFill="1" applyAlignment="1">
      <alignment horizontal="left" vertical="center" wrapText="1"/>
    </xf>
    <xf numFmtId="1" fontId="11" fillId="0" borderId="0" xfId="0" applyNumberFormat="1" applyFont="1" applyFill="1" applyAlignment="1">
      <alignment wrapText="1"/>
    </xf>
    <xf numFmtId="1" fontId="11" fillId="0" borderId="0" xfId="0" applyNumberFormat="1" applyFont="1" applyFill="1" applyAlignment="1"/>
    <xf numFmtId="1" fontId="11" fillId="0" borderId="0" xfId="0" applyNumberFormat="1" applyFont="1" applyFill="1" applyAlignment="1">
      <alignment horizontal="center" vertical="center"/>
    </xf>
    <xf numFmtId="0" fontId="14" fillId="0" borderId="0" xfId="0" applyFont="1" applyFill="1"/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textRotation="90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textRotation="90" wrapText="1"/>
    </xf>
    <xf numFmtId="0" fontId="16" fillId="0" borderId="1" xfId="0" applyFont="1" applyFill="1" applyBorder="1" applyAlignment="1">
      <alignment horizontal="center" vertical="center" textRotation="90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1" applyNumberFormat="1" applyFont="1" applyFill="1" applyBorder="1" applyAlignment="1">
      <alignment horizontal="center" vertical="center" wrapText="1"/>
    </xf>
    <xf numFmtId="43" fontId="18" fillId="0" borderId="1" xfId="1" applyFont="1" applyFill="1" applyBorder="1" applyAlignment="1">
      <alignment horizontal="center" vertical="center" wrapText="1"/>
    </xf>
    <xf numFmtId="0" fontId="21" fillId="0" borderId="0" xfId="0" applyFont="1"/>
    <xf numFmtId="43" fontId="18" fillId="0" borderId="1" xfId="1" applyFont="1" applyFill="1" applyBorder="1" applyAlignment="1">
      <alignment vertical="center" wrapText="1"/>
    </xf>
    <xf numFmtId="43" fontId="22" fillId="0" borderId="1" xfId="1" applyFont="1" applyFill="1" applyBorder="1" applyAlignment="1">
      <alignment horizontal="right" vertical="center" wrapText="1"/>
    </xf>
    <xf numFmtId="43" fontId="16" fillId="0" borderId="1" xfId="1" applyFont="1" applyFill="1" applyBorder="1" applyAlignment="1">
      <alignment horizontal="center" vertical="center" wrapText="1"/>
    </xf>
    <xf numFmtId="43" fontId="16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13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textRotation="90" wrapText="1"/>
    </xf>
    <xf numFmtId="0" fontId="23" fillId="0" borderId="0" xfId="0" applyFont="1" applyFill="1" applyAlignment="1">
      <alignment horizontal="left" vertical="center" wrapText="1"/>
    </xf>
    <xf numFmtId="43" fontId="24" fillId="0" borderId="1" xfId="1" applyFont="1" applyBorder="1" applyAlignment="1">
      <alignment vertical="center"/>
    </xf>
    <xf numFmtId="0" fontId="22" fillId="0" borderId="1" xfId="0" applyFont="1" applyFill="1" applyBorder="1" applyAlignment="1">
      <alignment horizontal="right" vertical="center" wrapText="1"/>
    </xf>
    <xf numFmtId="0" fontId="16" fillId="0" borderId="1" xfId="0" applyFont="1" applyFill="1" applyBorder="1" applyAlignment="1">
      <alignment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1" fillId="0" borderId="1" xfId="0" applyFont="1" applyBorder="1"/>
    <xf numFmtId="0" fontId="16" fillId="2" borderId="1" xfId="0" applyFont="1" applyFill="1" applyBorder="1" applyAlignment="1">
      <alignment horizontal="center" vertical="center" wrapText="1"/>
    </xf>
    <xf numFmtId="0" fontId="24" fillId="0" borderId="0" xfId="0" applyFont="1"/>
    <xf numFmtId="0" fontId="18" fillId="0" borderId="1" xfId="0" applyFont="1" applyBorder="1" applyAlignment="1">
      <alignment horizontal="center" wrapText="1"/>
    </xf>
    <xf numFmtId="4" fontId="18" fillId="0" borderId="1" xfId="0" applyNumberFormat="1" applyFont="1" applyFill="1" applyBorder="1" applyAlignment="1">
      <alignment horizontal="center" vertical="center" wrapText="1"/>
    </xf>
    <xf numFmtId="43" fontId="24" fillId="0" borderId="1" xfId="0" applyNumberFormat="1" applyFont="1" applyBorder="1" applyAlignment="1">
      <alignment vertical="center"/>
    </xf>
    <xf numFmtId="43" fontId="20" fillId="0" borderId="12" xfId="2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left" vertical="center" wrapText="1"/>
    </xf>
    <xf numFmtId="43" fontId="22" fillId="0" borderId="1" xfId="1" applyFont="1" applyFill="1" applyBorder="1" applyAlignment="1">
      <alignment horizontal="center" vertical="center"/>
    </xf>
    <xf numFmtId="43" fontId="22" fillId="0" borderId="1" xfId="1" applyFont="1" applyFill="1" applyBorder="1" applyAlignment="1">
      <alignment vertical="center"/>
    </xf>
    <xf numFmtId="0" fontId="20" fillId="0" borderId="1" xfId="0" applyFont="1" applyBorder="1" applyAlignment="1">
      <alignment horizontal="center" vertical="center" wrapText="1"/>
    </xf>
    <xf numFmtId="0" fontId="17" fillId="3" borderId="0" xfId="0" applyFont="1" applyFill="1" applyAlignment="1">
      <alignment horizontal="left" vertical="center" wrapText="1"/>
    </xf>
    <xf numFmtId="43" fontId="22" fillId="0" borderId="1" xfId="1" applyFont="1" applyFill="1" applyBorder="1" applyAlignment="1">
      <alignment vertical="center" wrapText="1"/>
    </xf>
    <xf numFmtId="0" fontId="17" fillId="3" borderId="1" xfId="0" applyFont="1" applyFill="1" applyBorder="1" applyAlignment="1">
      <alignment horizontal="left" vertical="center" wrapText="1"/>
    </xf>
    <xf numFmtId="43" fontId="22" fillId="0" borderId="1" xfId="1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/>
    </xf>
    <xf numFmtId="43" fontId="25" fillId="0" borderId="1" xfId="1" applyFont="1" applyBorder="1"/>
    <xf numFmtId="0" fontId="22" fillId="0" borderId="1" xfId="0" applyFont="1" applyBorder="1" applyAlignment="1">
      <alignment horizontal="center" vertical="center"/>
    </xf>
    <xf numFmtId="0" fontId="25" fillId="0" borderId="1" xfId="0" applyFont="1" applyBorder="1"/>
    <xf numFmtId="0" fontId="22" fillId="0" borderId="1" xfId="0" applyFont="1" applyBorder="1" applyAlignment="1">
      <alignment horizontal="center"/>
    </xf>
    <xf numFmtId="0" fontId="22" fillId="0" borderId="1" xfId="0" applyFont="1" applyBorder="1"/>
    <xf numFmtId="0" fontId="16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left" vertical="center" wrapText="1"/>
    </xf>
    <xf numFmtId="0" fontId="19" fillId="3" borderId="10" xfId="0" applyFont="1" applyFill="1" applyBorder="1" applyAlignment="1">
      <alignment horizontal="left" vertical="center" wrapText="1"/>
    </xf>
    <xf numFmtId="0" fontId="20" fillId="3" borderId="1" xfId="0" applyFont="1" applyFill="1" applyBorder="1" applyAlignment="1">
      <alignment horizontal="left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8" fillId="3" borderId="1" xfId="1" applyNumberFormat="1" applyFont="1" applyFill="1" applyBorder="1" applyAlignment="1">
      <alignment horizontal="center" vertical="center" wrapText="1"/>
    </xf>
    <xf numFmtId="43" fontId="18" fillId="3" borderId="1" xfId="1" applyFont="1" applyFill="1" applyBorder="1" applyAlignment="1">
      <alignment vertical="center"/>
    </xf>
    <xf numFmtId="43" fontId="18" fillId="3" borderId="1" xfId="1" applyFont="1" applyFill="1" applyBorder="1" applyAlignment="1">
      <alignment horizontal="center" vertical="center" wrapText="1"/>
    </xf>
    <xf numFmtId="43" fontId="18" fillId="3" borderId="1" xfId="1" applyFont="1" applyFill="1" applyBorder="1"/>
    <xf numFmtId="0" fontId="18" fillId="3" borderId="1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22" fillId="0" borderId="1" xfId="0" applyFont="1" applyFill="1" applyBorder="1" applyAlignment="1">
      <alignment horizontal="center"/>
    </xf>
    <xf numFmtId="0" fontId="18" fillId="3" borderId="1" xfId="0" applyFont="1" applyFill="1" applyBorder="1"/>
    <xf numFmtId="0" fontId="18" fillId="3" borderId="1" xfId="0" applyFont="1" applyFill="1" applyBorder="1" applyAlignment="1">
      <alignment horizontal="center"/>
    </xf>
    <xf numFmtId="0" fontId="17" fillId="3" borderId="12" xfId="0" applyFont="1" applyFill="1" applyBorder="1" applyAlignment="1">
      <alignment horizontal="left" vertical="center" wrapText="1"/>
    </xf>
    <xf numFmtId="0" fontId="17" fillId="0" borderId="12" xfId="0" applyFont="1" applyBorder="1" applyAlignment="1">
      <alignment horizontal="left" vertical="center" wrapText="1"/>
    </xf>
    <xf numFmtId="43" fontId="18" fillId="0" borderId="1" xfId="1" applyFont="1" applyBorder="1" applyAlignment="1">
      <alignment vertical="center"/>
    </xf>
    <xf numFmtId="0" fontId="20" fillId="0" borderId="12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center" vertical="center"/>
    </xf>
    <xf numFmtId="0" fontId="18" fillId="0" borderId="1" xfId="0" applyFont="1" applyFill="1" applyBorder="1" applyAlignment="1">
      <alignment horizontal="center"/>
    </xf>
    <xf numFmtId="43" fontId="18" fillId="0" borderId="1" xfId="1" applyFont="1" applyBorder="1"/>
    <xf numFmtId="0" fontId="18" fillId="0" borderId="1" xfId="0" applyFont="1" applyBorder="1"/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left" vertical="center" wrapText="1"/>
    </xf>
    <xf numFmtId="43" fontId="16" fillId="0" borderId="1" xfId="0" applyNumberFormat="1" applyFont="1" applyBorder="1" applyAlignment="1">
      <alignment horizontal="center" vertical="center"/>
    </xf>
    <xf numFmtId="43" fontId="16" fillId="0" borderId="1" xfId="1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6" fillId="0" borderId="13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24" fillId="0" borderId="1" xfId="0" applyFont="1" applyBorder="1"/>
    <xf numFmtId="43" fontId="16" fillId="0" borderId="13" xfId="0" applyNumberFormat="1" applyFont="1" applyBorder="1" applyAlignment="1">
      <alignment horizontal="center" vertical="center"/>
    </xf>
    <xf numFmtId="43" fontId="18" fillId="0" borderId="1" xfId="0" applyNumberFormat="1" applyFont="1" applyBorder="1" applyAlignment="1">
      <alignment horizontal="center" vertical="center"/>
    </xf>
    <xf numFmtId="43" fontId="16" fillId="0" borderId="13" xfId="1" applyFont="1" applyBorder="1" applyAlignment="1">
      <alignment horizontal="center" vertical="center"/>
    </xf>
    <xf numFmtId="0" fontId="25" fillId="0" borderId="1" xfId="0" applyFont="1" applyBorder="1" applyAlignment="1">
      <alignment horizontal="center"/>
    </xf>
    <xf numFmtId="0" fontId="27" fillId="0" borderId="1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/>
    </xf>
    <xf numFmtId="0" fontId="27" fillId="0" borderId="13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/>
    </xf>
    <xf numFmtId="0" fontId="17" fillId="0" borderId="0" xfId="0" applyFont="1" applyFill="1" applyBorder="1" applyAlignment="1">
      <alignment horizontal="left" vertical="center" wrapText="1"/>
    </xf>
    <xf numFmtId="0" fontId="18" fillId="0" borderId="4" xfId="0" applyFont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18" fillId="0" borderId="8" xfId="0" applyFont="1" applyBorder="1" applyAlignment="1">
      <alignment horizontal="center" vertical="center" wrapText="1"/>
    </xf>
    <xf numFmtId="0" fontId="16" fillId="0" borderId="1" xfId="0" applyNumberFormat="1" applyFont="1" applyBorder="1" applyAlignment="1">
      <alignment horizontal="center" vertical="center"/>
    </xf>
    <xf numFmtId="43" fontId="16" fillId="0" borderId="8" xfId="0" applyNumberFormat="1" applyFont="1" applyBorder="1" applyAlignment="1">
      <alignment horizontal="center" vertical="center"/>
    </xf>
    <xf numFmtId="43" fontId="16" fillId="0" borderId="8" xfId="1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8" fillId="0" borderId="1" xfId="0" applyFont="1" applyBorder="1" applyAlignment="1">
      <alignment vertical="center" wrapText="1"/>
    </xf>
    <xf numFmtId="0" fontId="0" fillId="0" borderId="1" xfId="0" applyFont="1" applyBorder="1"/>
    <xf numFmtId="0" fontId="0" fillId="0" borderId="1" xfId="0" applyBorder="1"/>
    <xf numFmtId="43" fontId="0" fillId="0" borderId="1" xfId="1" applyFont="1" applyBorder="1"/>
    <xf numFmtId="0" fontId="25" fillId="0" borderId="8" xfId="0" applyFont="1" applyBorder="1" applyAlignment="1">
      <alignment horizontal="center"/>
    </xf>
    <xf numFmtId="0" fontId="24" fillId="0" borderId="9" xfId="0" applyFont="1" applyBorder="1"/>
    <xf numFmtId="0" fontId="27" fillId="0" borderId="8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/>
    </xf>
    <xf numFmtId="0" fontId="0" fillId="0" borderId="13" xfId="0" applyBorder="1"/>
    <xf numFmtId="0" fontId="29" fillId="0" borderId="1" xfId="0" applyFont="1" applyBorder="1" applyAlignment="1">
      <alignment horizontal="center" wrapText="1"/>
    </xf>
    <xf numFmtId="0" fontId="30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31" fillId="0" borderId="1" xfId="0" applyFont="1" applyBorder="1"/>
    <xf numFmtId="0" fontId="32" fillId="0" borderId="1" xfId="0" applyFont="1" applyBorder="1"/>
    <xf numFmtId="0" fontId="29" fillId="0" borderId="1" xfId="0" applyFont="1" applyBorder="1" applyAlignment="1">
      <alignment horizontal="center" vertical="center" wrapText="1"/>
    </xf>
    <xf numFmtId="0" fontId="31" fillId="0" borderId="0" xfId="0" applyFont="1"/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43" fontId="7" fillId="0" borderId="1" xfId="1" applyFont="1" applyBorder="1" applyAlignment="1">
      <alignment horizontal="center" vertical="center"/>
    </xf>
    <xf numFmtId="0" fontId="2" fillId="0" borderId="0" xfId="0" applyFont="1"/>
    <xf numFmtId="0" fontId="33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34" fillId="0" borderId="5" xfId="0" applyFont="1" applyBorder="1"/>
    <xf numFmtId="0" fontId="35" fillId="0" borderId="5" xfId="0" applyFont="1" applyBorder="1"/>
    <xf numFmtId="0" fontId="6" fillId="0" borderId="5" xfId="0" applyFont="1" applyBorder="1"/>
    <xf numFmtId="0" fontId="7" fillId="0" borderId="0" xfId="0" applyFont="1" applyBorder="1" applyAlignment="1">
      <alignment horizontal="center" vertical="center"/>
    </xf>
    <xf numFmtId="0" fontId="0" fillId="0" borderId="0" xfId="0" applyBorder="1"/>
    <xf numFmtId="0" fontId="36" fillId="0" borderId="0" xfId="0" applyFont="1" applyBorder="1" applyAlignment="1">
      <alignment vertical="center"/>
    </xf>
    <xf numFmtId="0" fontId="36" fillId="0" borderId="0" xfId="0" applyFont="1" applyBorder="1" applyAlignment="1">
      <alignment horizontal="left" vertical="center"/>
    </xf>
    <xf numFmtId="0" fontId="36" fillId="0" borderId="0" xfId="0" applyFont="1" applyFill="1" applyBorder="1" applyAlignment="1">
      <alignment horizontal="center"/>
    </xf>
    <xf numFmtId="0" fontId="32" fillId="0" borderId="0" xfId="0" applyFont="1" applyFill="1" applyBorder="1"/>
    <xf numFmtId="0" fontId="10" fillId="0" borderId="0" xfId="0" applyFont="1" applyFill="1" applyBorder="1"/>
    <xf numFmtId="0" fontId="10" fillId="0" borderId="0" xfId="0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37" fillId="0" borderId="0" xfId="0" applyFont="1"/>
    <xf numFmtId="0" fontId="36" fillId="0" borderId="0" xfId="0" applyFont="1"/>
    <xf numFmtId="0" fontId="0" fillId="0" borderId="0" xfId="0" applyAlignment="1"/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horizontal="center"/>
    </xf>
    <xf numFmtId="0" fontId="7" fillId="0" borderId="12" xfId="0" applyFont="1" applyBorder="1" applyAlignment="1">
      <alignment horizontal="center" vertical="center"/>
    </xf>
    <xf numFmtId="0" fontId="39" fillId="0" borderId="1" xfId="0" applyFont="1" applyFill="1" applyBorder="1" applyAlignment="1">
      <alignment horizontal="left" vertical="top" wrapText="1"/>
    </xf>
    <xf numFmtId="0" fontId="39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39" fillId="0" borderId="1" xfId="0" applyFont="1" applyBorder="1" applyAlignment="1">
      <alignment horizontal="left" vertical="top" wrapText="1"/>
    </xf>
    <xf numFmtId="0" fontId="41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0" xfId="0" applyFill="1" applyAlignment="1">
      <alignment vertical="center" wrapText="1"/>
    </xf>
    <xf numFmtId="0" fontId="42" fillId="0" borderId="1" xfId="0" applyFont="1" applyBorder="1" applyAlignment="1">
      <alignment vertical="center" wrapText="1"/>
    </xf>
    <xf numFmtId="0" fontId="43" fillId="0" borderId="4" xfId="0" applyFont="1" applyFill="1" applyBorder="1" applyAlignment="1">
      <alignment horizontal="left" vertical="top" wrapText="1"/>
    </xf>
    <xf numFmtId="0" fontId="30" fillId="3" borderId="1" xfId="0" applyFont="1" applyFill="1" applyBorder="1" applyAlignment="1">
      <alignment vertical="top" wrapText="1"/>
    </xf>
    <xf numFmtId="0" fontId="43" fillId="3" borderId="10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9" xfId="0" applyFill="1" applyBorder="1" applyAlignment="1"/>
    <xf numFmtId="0" fontId="44" fillId="0" borderId="1" xfId="0" applyFont="1" applyFill="1" applyBorder="1" applyAlignment="1">
      <alignment horizontal="center" vertical="center" wrapText="1"/>
    </xf>
    <xf numFmtId="0" fontId="44" fillId="0" borderId="1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4" borderId="14" xfId="0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wrapText="1"/>
    </xf>
    <xf numFmtId="4" fontId="2" fillId="5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textRotation="90"/>
    </xf>
    <xf numFmtId="0" fontId="45" fillId="0" borderId="0" xfId="0" applyFont="1" applyAlignment="1">
      <alignment vertical="center" wrapText="1"/>
    </xf>
    <xf numFmtId="0" fontId="0" fillId="6" borderId="1" xfId="0" applyFill="1" applyBorder="1" applyAlignment="1">
      <alignment horizontal="center" vertical="center"/>
    </xf>
    <xf numFmtId="43" fontId="46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/>
    </xf>
    <xf numFmtId="0" fontId="47" fillId="0" borderId="1" xfId="0" applyFont="1" applyBorder="1" applyAlignment="1">
      <alignment vertical="center"/>
    </xf>
    <xf numFmtId="0" fontId="9" fillId="0" borderId="1" xfId="0" applyFont="1" applyFill="1" applyBorder="1" applyAlignment="1">
      <alignment horizontal="left" vertical="center" wrapText="1"/>
    </xf>
    <xf numFmtId="0" fontId="47" fillId="0" borderId="1" xfId="0" applyFont="1" applyFill="1" applyBorder="1" applyAlignment="1">
      <alignment horizontal="left" vertical="center" wrapText="1"/>
    </xf>
    <xf numFmtId="43" fontId="48" fillId="0" borderId="1" xfId="1" applyFont="1" applyFill="1" applyBorder="1" applyAlignment="1">
      <alignment vertical="center" wrapText="1"/>
    </xf>
    <xf numFmtId="43" fontId="49" fillId="0" borderId="1" xfId="1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left" vertical="center" wrapText="1"/>
    </xf>
    <xf numFmtId="43" fontId="48" fillId="0" borderId="1" xfId="1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left" vertical="center" wrapText="1"/>
    </xf>
    <xf numFmtId="43" fontId="51" fillId="0" borderId="1" xfId="1" applyFont="1" applyFill="1" applyBorder="1" applyAlignment="1">
      <alignment vertical="center" wrapText="1"/>
    </xf>
    <xf numFmtId="0" fontId="39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28" fillId="0" borderId="1" xfId="0" applyFont="1" applyFill="1" applyBorder="1" applyAlignment="1">
      <alignment horizontal="center" vertical="center" wrapText="1"/>
    </xf>
    <xf numFmtId="43" fontId="52" fillId="0" borderId="1" xfId="1" applyFont="1" applyBorder="1" applyAlignment="1">
      <alignment horizontal="center" vertical="center"/>
    </xf>
    <xf numFmtId="43" fontId="52" fillId="0" borderId="1" xfId="1" applyFont="1" applyBorder="1" applyAlignment="1">
      <alignment vertical="center"/>
    </xf>
    <xf numFmtId="0" fontId="2" fillId="0" borderId="1" xfId="0" applyFont="1" applyBorder="1" applyAlignment="1">
      <alignment horizontal="center" vertical="center" textRotation="90" wrapText="1"/>
    </xf>
    <xf numFmtId="43" fontId="0" fillId="0" borderId="0" xfId="1" applyFont="1"/>
    <xf numFmtId="43" fontId="0" fillId="0" borderId="0" xfId="0" applyNumberFormat="1"/>
    <xf numFmtId="0" fontId="45" fillId="0" borderId="0" xfId="0" applyFont="1" applyFill="1" applyAlignment="1">
      <alignment horizontal="left"/>
    </xf>
    <xf numFmtId="0" fontId="18" fillId="0" borderId="1" xfId="0" applyFont="1" applyFill="1" applyBorder="1" applyAlignment="1">
      <alignment vertical="center" wrapText="1"/>
    </xf>
    <xf numFmtId="0" fontId="18" fillId="3" borderId="1" xfId="0" applyFont="1" applyFill="1" applyBorder="1" applyAlignment="1">
      <alignment vertical="center" wrapText="1"/>
    </xf>
    <xf numFmtId="0" fontId="18" fillId="0" borderId="10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43" fontId="51" fillId="0" borderId="1" xfId="1" applyFont="1" applyFill="1" applyBorder="1" applyAlignment="1">
      <alignment horizontal="center" vertical="center"/>
    </xf>
    <xf numFmtId="0" fontId="39" fillId="0" borderId="4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wrapText="1"/>
    </xf>
    <xf numFmtId="0" fontId="39" fillId="0" borderId="1" xfId="0" applyFont="1" applyFill="1" applyBorder="1" applyAlignment="1">
      <alignment vertical="center" wrapText="1"/>
    </xf>
    <xf numFmtId="0" fontId="39" fillId="0" borderId="1" xfId="0" applyFont="1" applyBorder="1" applyAlignment="1">
      <alignment vertical="center" wrapText="1"/>
    </xf>
    <xf numFmtId="0" fontId="39" fillId="0" borderId="4" xfId="0" applyFont="1" applyBorder="1" applyAlignment="1">
      <alignment vertical="center" wrapText="1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left" vertical="center"/>
    </xf>
    <xf numFmtId="0" fontId="0" fillId="0" borderId="0" xfId="0" applyFont="1" applyFill="1"/>
    <xf numFmtId="43" fontId="52" fillId="0" borderId="1" xfId="1" applyFont="1" applyFill="1" applyBorder="1" applyAlignment="1">
      <alignment horizontal="right" vertical="center"/>
    </xf>
    <xf numFmtId="43" fontId="52" fillId="0" borderId="1" xfId="1" applyFont="1" applyFill="1" applyBorder="1" applyAlignment="1">
      <alignment vertical="center" wrapText="1"/>
    </xf>
    <xf numFmtId="0" fontId="47" fillId="0" borderId="9" xfId="0" applyFont="1" applyFill="1" applyBorder="1" applyAlignment="1"/>
    <xf numFmtId="0" fontId="39" fillId="0" borderId="4" xfId="0" applyFont="1" applyFill="1" applyBorder="1" applyAlignment="1">
      <alignment horizontal="left" vertical="center" wrapText="1"/>
    </xf>
    <xf numFmtId="0" fontId="28" fillId="0" borderId="1" xfId="0" applyFont="1" applyFill="1" applyBorder="1" applyAlignment="1">
      <alignment vertical="center" wrapText="1"/>
    </xf>
    <xf numFmtId="0" fontId="45" fillId="0" borderId="9" xfId="0" applyFont="1" applyFill="1" applyBorder="1" applyAlignment="1"/>
    <xf numFmtId="0" fontId="2" fillId="0" borderId="1" xfId="0" applyFont="1" applyBorder="1" applyAlignment="1">
      <alignment horizontal="center" vertical="center" wrapText="1"/>
    </xf>
    <xf numFmtId="43" fontId="51" fillId="0" borderId="1" xfId="1" applyFont="1" applyFill="1" applyBorder="1" applyAlignment="1">
      <alignment horizontal="center" vertical="center" wrapText="1"/>
    </xf>
    <xf numFmtId="43" fontId="51" fillId="0" borderId="1" xfId="1" applyFont="1" applyFill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2" fillId="0" borderId="4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54" fillId="0" borderId="0" xfId="0" applyFont="1" applyFill="1"/>
    <xf numFmtId="0" fontId="54" fillId="0" borderId="9" xfId="0" applyFont="1" applyFill="1" applyBorder="1" applyAlignment="1"/>
    <xf numFmtId="0" fontId="53" fillId="0" borderId="1" xfId="0" applyFont="1" applyFill="1" applyBorder="1" applyAlignment="1">
      <alignment horizontal="center" vertical="center" wrapText="1"/>
    </xf>
    <xf numFmtId="0" fontId="55" fillId="0" borderId="1" xfId="0" applyFont="1" applyFill="1" applyBorder="1" applyAlignment="1">
      <alignment horizontal="center" vertical="center" wrapText="1"/>
    </xf>
    <xf numFmtId="0" fontId="55" fillId="0" borderId="1" xfId="0" applyFont="1" applyFill="1" applyBorder="1" applyAlignment="1">
      <alignment horizontal="left" vertical="center" wrapText="1"/>
    </xf>
    <xf numFmtId="0" fontId="55" fillId="0" borderId="1" xfId="0" applyFont="1" applyFill="1" applyBorder="1" applyAlignment="1">
      <alignment wrapText="1"/>
    </xf>
    <xf numFmtId="0" fontId="55" fillId="0" borderId="1" xfId="0" applyFont="1" applyFill="1" applyBorder="1" applyAlignment="1">
      <alignment vertical="center" wrapText="1"/>
    </xf>
    <xf numFmtId="0" fontId="56" fillId="0" borderId="1" xfId="0" applyFont="1" applyFill="1" applyBorder="1" applyAlignment="1">
      <alignment vertical="center" wrapText="1"/>
    </xf>
    <xf numFmtId="0" fontId="55" fillId="0" borderId="1" xfId="0" applyFont="1" applyFill="1" applyBorder="1" applyAlignment="1">
      <alignment horizontal="left" vertical="center"/>
    </xf>
    <xf numFmtId="0" fontId="54" fillId="0" borderId="0" xfId="0" applyFont="1" applyFill="1" applyAlignment="1">
      <alignment vertical="center" wrapText="1"/>
    </xf>
    <xf numFmtId="0" fontId="54" fillId="0" borderId="0" xfId="0" applyFont="1" applyFill="1" applyAlignment="1">
      <alignment horizontal="center"/>
    </xf>
    <xf numFmtId="0" fontId="46" fillId="0" borderId="1" xfId="0" applyFont="1" applyFill="1" applyBorder="1" applyAlignment="1">
      <alignment vertical="center" wrapText="1"/>
    </xf>
    <xf numFmtId="0" fontId="53" fillId="0" borderId="0" xfId="0" applyFont="1" applyFill="1" applyAlignment="1">
      <alignment horizontal="left"/>
    </xf>
    <xf numFmtId="0" fontId="54" fillId="0" borderId="0" xfId="0" applyFont="1" applyFill="1" applyBorder="1" applyAlignment="1"/>
    <xf numFmtId="0" fontId="57" fillId="0" borderId="1" xfId="0" applyFont="1" applyFill="1" applyBorder="1" applyAlignment="1">
      <alignment vertical="center" wrapText="1"/>
    </xf>
    <xf numFmtId="43" fontId="39" fillId="0" borderId="1" xfId="1" applyFont="1" applyFill="1" applyBorder="1" applyAlignment="1">
      <alignment vertical="center"/>
    </xf>
    <xf numFmtId="43" fontId="39" fillId="0" borderId="1" xfId="1" applyFont="1" applyFill="1" applyBorder="1" applyAlignment="1">
      <alignment vertical="center" wrapText="1"/>
    </xf>
    <xf numFmtId="0" fontId="55" fillId="0" borderId="1" xfId="0" applyFont="1" applyFill="1" applyBorder="1" applyAlignment="1">
      <alignment vertical="center"/>
    </xf>
    <xf numFmtId="0" fontId="54" fillId="0" borderId="1" xfId="0" applyFont="1" applyFill="1" applyBorder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12" fillId="0" borderId="1" xfId="0" applyFont="1" applyFill="1" applyBorder="1" applyAlignment="1">
      <alignment horizontal="center" vertical="center" textRotation="90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/>
    </xf>
    <xf numFmtId="0" fontId="39" fillId="0" borderId="13" xfId="0" applyFont="1" applyBorder="1" applyAlignment="1">
      <alignment horizontal="center" vertical="center"/>
    </xf>
    <xf numFmtId="0" fontId="22" fillId="0" borderId="12" xfId="0" applyFont="1" applyFill="1" applyBorder="1" applyAlignment="1">
      <alignment horizontal="left" vertical="center" wrapText="1"/>
    </xf>
    <xf numFmtId="0" fontId="54" fillId="0" borderId="1" xfId="0" applyFont="1" applyFill="1" applyBorder="1" applyAlignment="1">
      <alignment horizontal="left" vertical="center" wrapText="1"/>
    </xf>
    <xf numFmtId="0" fontId="39" fillId="0" borderId="1" xfId="1" applyNumberFormat="1" applyFont="1" applyFill="1" applyBorder="1" applyAlignment="1">
      <alignment horizontal="center" vertical="center" wrapText="1"/>
    </xf>
    <xf numFmtId="43" fontId="39" fillId="0" borderId="1" xfId="1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center" vertical="center" wrapText="1"/>
    </xf>
    <xf numFmtId="0" fontId="39" fillId="0" borderId="1" xfId="0" applyFont="1" applyBorder="1" applyAlignment="1">
      <alignment horizontal="center" wrapText="1"/>
    </xf>
    <xf numFmtId="43" fontId="6" fillId="0" borderId="1" xfId="1" applyFont="1" applyFill="1" applyBorder="1" applyAlignment="1">
      <alignment horizontal="center" vertical="center"/>
    </xf>
    <xf numFmtId="43" fontId="39" fillId="0" borderId="1" xfId="1" applyFont="1" applyFill="1" applyBorder="1" applyAlignment="1">
      <alignment horizontal="center" vertical="center"/>
    </xf>
    <xf numFmtId="43" fontId="6" fillId="0" borderId="1" xfId="1" applyFont="1" applyFill="1" applyBorder="1" applyAlignment="1">
      <alignment horizontal="center" vertical="center" wrapText="1"/>
    </xf>
    <xf numFmtId="0" fontId="42" fillId="0" borderId="0" xfId="0" applyFont="1"/>
    <xf numFmtId="43" fontId="39" fillId="0" borderId="1" xfId="1" applyFont="1" applyBorder="1" applyAlignment="1">
      <alignment horizontal="center" vertical="center"/>
    </xf>
    <xf numFmtId="0" fontId="39" fillId="3" borderId="1" xfId="0" applyFont="1" applyFill="1" applyBorder="1" applyAlignment="1">
      <alignment horizontal="left" vertical="center" wrapText="1"/>
    </xf>
    <xf numFmtId="0" fontId="39" fillId="3" borderId="1" xfId="1" applyNumberFormat="1" applyFont="1" applyFill="1" applyBorder="1" applyAlignment="1">
      <alignment horizontal="center" vertical="center" wrapText="1"/>
    </xf>
    <xf numFmtId="43" fontId="39" fillId="3" borderId="1" xfId="1" applyFont="1" applyFill="1" applyBorder="1" applyAlignment="1">
      <alignment horizontal="center" vertical="center" wrapText="1"/>
    </xf>
    <xf numFmtId="43" fontId="39" fillId="3" borderId="1" xfId="1" applyFont="1" applyFill="1" applyBorder="1" applyAlignment="1">
      <alignment horizontal="center" vertical="center"/>
    </xf>
    <xf numFmtId="0" fontId="39" fillId="0" borderId="10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/>
    </xf>
    <xf numFmtId="0" fontId="39" fillId="0" borderId="1" xfId="0" applyFont="1" applyBorder="1" applyAlignment="1">
      <alignment horizontal="center" vertical="center" wrapText="1"/>
    </xf>
    <xf numFmtId="43" fontId="39" fillId="0" borderId="1" xfId="0" applyNumberFormat="1" applyFont="1" applyBorder="1" applyAlignment="1">
      <alignment horizontal="center" vertical="center"/>
    </xf>
    <xf numFmtId="0" fontId="39" fillId="0" borderId="1" xfId="0" applyFont="1" applyBorder="1" applyAlignment="1">
      <alignment horizontal="left" vertical="center" wrapText="1"/>
    </xf>
    <xf numFmtId="0" fontId="42" fillId="0" borderId="1" xfId="0" applyFont="1" applyBorder="1"/>
    <xf numFmtId="43" fontId="39" fillId="0" borderId="13" xfId="0" applyNumberFormat="1" applyFont="1" applyBorder="1" applyAlignment="1">
      <alignment horizontal="center" vertical="center"/>
    </xf>
    <xf numFmtId="0" fontId="39" fillId="0" borderId="4" xfId="0" applyFont="1" applyBorder="1" applyAlignment="1">
      <alignment horizontal="left" vertical="center" wrapText="1"/>
    </xf>
    <xf numFmtId="43" fontId="39" fillId="0" borderId="8" xfId="0" applyNumberFormat="1" applyFont="1" applyBorder="1" applyAlignment="1">
      <alignment horizontal="center" vertical="center"/>
    </xf>
    <xf numFmtId="43" fontId="39" fillId="0" borderId="13" xfId="1" applyFont="1" applyBorder="1" applyAlignment="1">
      <alignment horizontal="center" vertical="center"/>
    </xf>
    <xf numFmtId="0" fontId="58" fillId="0" borderId="1" xfId="0" applyFont="1" applyBorder="1"/>
    <xf numFmtId="0" fontId="39" fillId="0" borderId="13" xfId="0" applyFont="1" applyBorder="1" applyAlignment="1">
      <alignment horizontal="center" vertical="center" wrapText="1"/>
    </xf>
    <xf numFmtId="0" fontId="0" fillId="0" borderId="13" xfId="0" applyFont="1" applyBorder="1"/>
    <xf numFmtId="0" fontId="0" fillId="0" borderId="1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43" fontId="18" fillId="0" borderId="12" xfId="2" applyFont="1" applyFill="1" applyBorder="1" applyAlignment="1">
      <alignment horizontal="left" vertical="center" wrapText="1"/>
    </xf>
    <xf numFmtId="0" fontId="22" fillId="3" borderId="3" xfId="0" applyFont="1" applyFill="1" applyBorder="1" applyAlignment="1">
      <alignment horizontal="left" vertical="center" wrapText="1"/>
    </xf>
    <xf numFmtId="0" fontId="22" fillId="3" borderId="12" xfId="0" applyFont="1" applyFill="1" applyBorder="1" applyAlignment="1">
      <alignment horizontal="left" vertical="center" wrapText="1"/>
    </xf>
    <xf numFmtId="0" fontId="59" fillId="0" borderId="0" xfId="0" applyFont="1"/>
    <xf numFmtId="0" fontId="42" fillId="0" borderId="0" xfId="0" applyFont="1" applyAlignment="1">
      <alignment horizontal="center" vertical="center"/>
    </xf>
    <xf numFmtId="0" fontId="55" fillId="0" borderId="12" xfId="0" applyFont="1" applyFill="1" applyBorder="1" applyAlignment="1">
      <alignment vertical="center" wrapText="1"/>
    </xf>
    <xf numFmtId="0" fontId="42" fillId="0" borderId="1" xfId="0" applyFont="1" applyBorder="1" applyAlignment="1">
      <alignment horizontal="center" vertical="center"/>
    </xf>
    <xf numFmtId="43" fontId="21" fillId="0" borderId="0" xfId="0" applyNumberFormat="1" applyFont="1"/>
    <xf numFmtId="43" fontId="39" fillId="0" borderId="0" xfId="1" applyFont="1" applyFill="1" applyBorder="1" applyAlignment="1">
      <alignment horizontal="center" vertical="center" wrapText="1"/>
    </xf>
    <xf numFmtId="43" fontId="39" fillId="0" borderId="0" xfId="0" applyNumberFormat="1" applyFont="1" applyBorder="1" applyAlignment="1">
      <alignment horizontal="center" vertical="center"/>
    </xf>
    <xf numFmtId="0" fontId="39" fillId="0" borderId="0" xfId="0" applyFont="1" applyBorder="1" applyAlignment="1">
      <alignment horizontal="center" vertical="center"/>
    </xf>
    <xf numFmtId="0" fontId="53" fillId="0" borderId="9" xfId="0" applyFont="1" applyFill="1" applyBorder="1" applyAlignment="1"/>
    <xf numFmtId="0" fontId="53" fillId="0" borderId="0" xfId="0" applyFont="1" applyFill="1" applyBorder="1" applyAlignment="1"/>
    <xf numFmtId="0" fontId="60" fillId="2" borderId="0" xfId="0" applyFont="1" applyFill="1"/>
    <xf numFmtId="0" fontId="39" fillId="0" borderId="0" xfId="0" applyFont="1" applyFill="1" applyBorder="1" applyAlignment="1">
      <alignment horizontal="center" vertical="center" wrapText="1"/>
    </xf>
    <xf numFmtId="0" fontId="55" fillId="0" borderId="0" xfId="0" applyFont="1" applyFill="1" applyBorder="1" applyAlignment="1">
      <alignment vertical="center" wrapText="1"/>
    </xf>
    <xf numFmtId="0" fontId="39" fillId="0" borderId="0" xfId="0" applyFont="1" applyBorder="1" applyAlignment="1">
      <alignment horizontal="center" vertical="center" wrapText="1"/>
    </xf>
    <xf numFmtId="0" fontId="54" fillId="0" borderId="0" xfId="0" applyFont="1" applyFill="1" applyBorder="1" applyAlignment="1">
      <alignment horizontal="left" vertical="center" wrapText="1"/>
    </xf>
    <xf numFmtId="43" fontId="7" fillId="0" borderId="1" xfId="1" applyFont="1" applyFill="1" applyBorder="1" applyAlignment="1">
      <alignment horizontal="center" vertical="center" wrapText="1"/>
    </xf>
    <xf numFmtId="0" fontId="0" fillId="3" borderId="0" xfId="0" applyFill="1"/>
    <xf numFmtId="43" fontId="7" fillId="3" borderId="1" xfId="1" applyFont="1" applyFill="1" applyBorder="1" applyAlignment="1">
      <alignment horizontal="center" vertical="center" wrapText="1"/>
    </xf>
    <xf numFmtId="0" fontId="6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textRotation="90" wrapText="1"/>
    </xf>
    <xf numFmtId="0" fontId="39" fillId="0" borderId="1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0" fillId="0" borderId="8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0" fillId="0" borderId="13" xfId="0" applyFont="1" applyFill="1" applyBorder="1" applyAlignment="1">
      <alignment horizontal="left" vertical="center" wrapText="1"/>
    </xf>
    <xf numFmtId="0" fontId="18" fillId="0" borderId="4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43" fontId="9" fillId="0" borderId="1" xfId="1" applyFont="1" applyFill="1" applyBorder="1" applyAlignment="1">
      <alignment horizontal="center" vertical="center" wrapText="1"/>
    </xf>
    <xf numFmtId="43" fontId="9" fillId="0" borderId="1" xfId="0" applyNumberFormat="1" applyFont="1" applyBorder="1" applyAlignment="1">
      <alignment horizontal="center" vertical="center"/>
    </xf>
    <xf numFmtId="43" fontId="9" fillId="0" borderId="13" xfId="0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54" fillId="0" borderId="1" xfId="0" applyFont="1" applyBorder="1" applyAlignment="1">
      <alignment horizontal="left" vertical="center" wrapText="1"/>
    </xf>
    <xf numFmtId="0" fontId="54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54" fillId="0" borderId="10" xfId="0" applyFont="1" applyFill="1" applyBorder="1" applyAlignment="1">
      <alignment vertical="center" wrapText="1"/>
    </xf>
    <xf numFmtId="0" fontId="34" fillId="0" borderId="1" xfId="0" applyFont="1" applyFill="1" applyBorder="1" applyAlignment="1">
      <alignment horizontal="left" vertical="center" wrapText="1"/>
    </xf>
    <xf numFmtId="0" fontId="34" fillId="0" borderId="1" xfId="0" applyFont="1" applyBorder="1" applyAlignment="1">
      <alignment horizontal="left" vertical="center" wrapText="1"/>
    </xf>
    <xf numFmtId="0" fontId="0" fillId="7" borderId="1" xfId="0" applyFont="1" applyFill="1" applyBorder="1" applyAlignment="1">
      <alignment vertical="center" wrapText="1"/>
    </xf>
    <xf numFmtId="0" fontId="54" fillId="7" borderId="1" xfId="0" applyFont="1" applyFill="1" applyBorder="1" applyAlignment="1">
      <alignment horizontal="left" vertical="center" wrapText="1"/>
    </xf>
    <xf numFmtId="0" fontId="34" fillId="0" borderId="1" xfId="0" applyFont="1" applyBorder="1" applyAlignment="1">
      <alignment horizontal="center" vertical="center" wrapText="1"/>
    </xf>
    <xf numFmtId="0" fontId="34" fillId="3" borderId="1" xfId="0" applyFont="1" applyFill="1" applyBorder="1" applyAlignment="1">
      <alignment horizontal="left" vertical="center" wrapText="1"/>
    </xf>
    <xf numFmtId="0" fontId="0" fillId="7" borderId="1" xfId="0" applyFont="1" applyFill="1" applyBorder="1" applyAlignment="1">
      <alignment horizontal="left" vertical="center" wrapText="1"/>
    </xf>
    <xf numFmtId="43" fontId="52" fillId="5" borderId="1" xfId="1" applyFont="1" applyFill="1" applyBorder="1" applyAlignment="1">
      <alignment vertical="center"/>
    </xf>
    <xf numFmtId="43" fontId="63" fillId="6" borderId="1" xfId="1" applyFont="1" applyFill="1" applyBorder="1" applyAlignment="1">
      <alignment vertical="center" wrapText="1"/>
    </xf>
    <xf numFmtId="43" fontId="51" fillId="6" borderId="1" xfId="1" applyFont="1" applyFill="1" applyBorder="1" applyAlignment="1">
      <alignment vertical="center" wrapText="1"/>
    </xf>
    <xf numFmtId="43" fontId="51" fillId="0" borderId="1" xfId="1" applyFont="1" applyBorder="1" applyAlignment="1">
      <alignment vertical="center"/>
    </xf>
    <xf numFmtId="43" fontId="51" fillId="3" borderId="1" xfId="1" applyFont="1" applyFill="1" applyBorder="1" applyAlignment="1">
      <alignment vertical="center" wrapText="1"/>
    </xf>
    <xf numFmtId="43" fontId="51" fillId="3" borderId="1" xfId="1" applyFont="1" applyFill="1" applyBorder="1" applyAlignment="1">
      <alignment vertical="center"/>
    </xf>
    <xf numFmtId="43" fontId="51" fillId="6" borderId="1" xfId="1" applyFont="1" applyFill="1" applyBorder="1" applyAlignment="1">
      <alignment vertical="center"/>
    </xf>
    <xf numFmtId="43" fontId="2" fillId="0" borderId="0" xfId="0" applyNumberFormat="1" applyFont="1" applyAlignment="1">
      <alignment horizontal="center" vertical="center"/>
    </xf>
    <xf numFmtId="43" fontId="2" fillId="8" borderId="0" xfId="0" applyNumberFormat="1" applyFont="1" applyFill="1" applyAlignment="1">
      <alignment horizontal="center" vertical="center"/>
    </xf>
    <xf numFmtId="0" fontId="64" fillId="0" borderId="1" xfId="0" applyFont="1" applyFill="1" applyBorder="1" applyAlignment="1">
      <alignment horizontal="center" vertical="center" wrapText="1"/>
    </xf>
    <xf numFmtId="43" fontId="46" fillId="0" borderId="1" xfId="1" applyFont="1" applyFill="1" applyBorder="1" applyAlignment="1">
      <alignment vertical="center" wrapText="1"/>
    </xf>
    <xf numFmtId="43" fontId="46" fillId="0" borderId="1" xfId="1" applyFont="1" applyFill="1" applyBorder="1" applyAlignment="1">
      <alignment horizontal="center" vertical="center"/>
    </xf>
    <xf numFmtId="43" fontId="46" fillId="0" borderId="1" xfId="1" applyFont="1" applyFill="1" applyBorder="1" applyAlignment="1">
      <alignment horizontal="center" vertical="center" wrapText="1"/>
    </xf>
    <xf numFmtId="43" fontId="46" fillId="0" borderId="1" xfId="1" applyFont="1" applyFill="1" applyBorder="1" applyAlignment="1">
      <alignment vertical="center"/>
    </xf>
    <xf numFmtId="43" fontId="46" fillId="0" borderId="1" xfId="1" applyFont="1" applyBorder="1" applyAlignment="1">
      <alignment horizontal="center" vertical="center"/>
    </xf>
    <xf numFmtId="43" fontId="46" fillId="0" borderId="1" xfId="1" applyFont="1" applyBorder="1" applyAlignment="1">
      <alignment horizontal="right" vertical="center"/>
    </xf>
    <xf numFmtId="43" fontId="46" fillId="0" borderId="1" xfId="0" applyNumberFormat="1" applyFont="1" applyBorder="1" applyAlignment="1">
      <alignment horizontal="center" vertical="center"/>
    </xf>
    <xf numFmtId="43" fontId="46" fillId="0" borderId="1" xfId="1" applyFont="1" applyFill="1" applyBorder="1"/>
    <xf numFmtId="0" fontId="51" fillId="0" borderId="1" xfId="0" applyFont="1" applyFill="1" applyBorder="1"/>
    <xf numFmtId="0" fontId="51" fillId="0" borderId="11" xfId="0" applyFont="1" applyFill="1" applyBorder="1"/>
    <xf numFmtId="0" fontId="0" fillId="0" borderId="0" xfId="0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65" fillId="0" borderId="1" xfId="0" applyFont="1" applyBorder="1" applyAlignment="1">
      <alignment vertical="center"/>
    </xf>
    <xf numFmtId="43" fontId="54" fillId="0" borderId="0" xfId="0" applyNumberFormat="1" applyFont="1" applyFill="1"/>
    <xf numFmtId="43" fontId="54" fillId="0" borderId="0" xfId="1" applyFont="1" applyFill="1"/>
    <xf numFmtId="0" fontId="54" fillId="0" borderId="1" xfId="0" applyFont="1" applyFill="1" applyBorder="1" applyAlignment="1">
      <alignment horizontal="center" vertical="center" wrapText="1"/>
    </xf>
    <xf numFmtId="0" fontId="54" fillId="0" borderId="10" xfId="0" applyFont="1" applyFill="1" applyBorder="1" applyAlignment="1">
      <alignment horizontal="center" vertical="center" wrapText="1"/>
    </xf>
    <xf numFmtId="0" fontId="54" fillId="0" borderId="0" xfId="0" applyFont="1" applyFill="1" applyAlignment="1">
      <alignment horizontal="center" vertical="center"/>
    </xf>
    <xf numFmtId="0" fontId="54" fillId="0" borderId="1" xfId="0" applyFont="1" applyFill="1" applyBorder="1" applyAlignment="1">
      <alignment horizontal="center" vertical="center"/>
    </xf>
    <xf numFmtId="0" fontId="54" fillId="0" borderId="1" xfId="0" applyFont="1" applyFill="1" applyBorder="1" applyAlignment="1">
      <alignment wrapText="1"/>
    </xf>
    <xf numFmtId="0" fontId="54" fillId="0" borderId="0" xfId="0" applyFont="1" applyFill="1" applyAlignment="1">
      <alignment wrapText="1"/>
    </xf>
    <xf numFmtId="0" fontId="54" fillId="0" borderId="8" xfId="0" applyFont="1" applyFill="1" applyBorder="1" applyAlignment="1">
      <alignment horizontal="center" vertical="center" wrapText="1"/>
    </xf>
    <xf numFmtId="43" fontId="18" fillId="3" borderId="1" xfId="1" applyFont="1" applyFill="1" applyBorder="1" applyAlignment="1">
      <alignment horizontal="center" vertical="center"/>
    </xf>
    <xf numFmtId="0" fontId="0" fillId="0" borderId="0" xfId="0" applyFill="1" applyAlignment="1">
      <alignment wrapText="1"/>
    </xf>
    <xf numFmtId="0" fontId="0" fillId="0" borderId="1" xfId="0" applyFill="1" applyBorder="1"/>
    <xf numFmtId="43" fontId="18" fillId="0" borderId="1" xfId="1" applyFont="1" applyBorder="1" applyAlignment="1">
      <alignment horizontal="center" vertical="center"/>
    </xf>
    <xf numFmtId="43" fontId="9" fillId="0" borderId="1" xfId="1" applyFont="1" applyBorder="1" applyAlignment="1">
      <alignment horizontal="center" vertical="center"/>
    </xf>
    <xf numFmtId="43" fontId="9" fillId="3" borderId="1" xfId="1" applyFont="1" applyFill="1" applyBorder="1" applyAlignment="1">
      <alignment horizontal="center" vertical="center"/>
    </xf>
    <xf numFmtId="43" fontId="9" fillId="0" borderId="8" xfId="0" applyNumberFormat="1" applyFont="1" applyBorder="1" applyAlignment="1">
      <alignment horizontal="center" vertical="center"/>
    </xf>
    <xf numFmtId="43" fontId="9" fillId="0" borderId="13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43" fontId="0" fillId="0" borderId="1" xfId="1" applyFont="1" applyBorder="1" applyAlignment="1">
      <alignment horizontal="center" vertical="center" wrapText="1"/>
    </xf>
    <xf numFmtId="43" fontId="0" fillId="0" borderId="1" xfId="1" applyFont="1" applyBorder="1" applyAlignment="1">
      <alignment horizontal="center" vertical="center"/>
    </xf>
    <xf numFmtId="43" fontId="0" fillId="0" borderId="0" xfId="0" applyNumberFormat="1" applyFill="1"/>
    <xf numFmtId="43" fontId="0" fillId="0" borderId="0" xfId="1" applyFont="1" applyAlignment="1">
      <alignment vertical="center"/>
    </xf>
    <xf numFmtId="43" fontId="39" fillId="0" borderId="0" xfId="1" applyFont="1" applyBorder="1" applyAlignment="1">
      <alignment vertical="center"/>
    </xf>
    <xf numFmtId="0" fontId="53" fillId="0" borderId="0" xfId="0" applyFont="1" applyFill="1" applyAlignment="1"/>
    <xf numFmtId="0" fontId="0" fillId="0" borderId="0" xfId="0" applyFont="1"/>
    <xf numFmtId="43" fontId="9" fillId="0" borderId="1" xfId="0" applyNumberFormat="1" applyFont="1" applyFill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 wrapText="1"/>
    </xf>
    <xf numFmtId="0" fontId="47" fillId="0" borderId="0" xfId="0" applyFont="1" applyAlignment="1">
      <alignment horizontal="center" vertical="center" wrapText="1"/>
    </xf>
    <xf numFmtId="0" fontId="66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0" fontId="47" fillId="0" borderId="1" xfId="0" applyFont="1" applyBorder="1"/>
    <xf numFmtId="0" fontId="47" fillId="0" borderId="1" xfId="0" applyFont="1" applyBorder="1" applyAlignment="1">
      <alignment vertical="center" wrapText="1"/>
    </xf>
    <xf numFmtId="0" fontId="47" fillId="0" borderId="0" xfId="0" applyFont="1"/>
    <xf numFmtId="0" fontId="66" fillId="0" borderId="1" xfId="0" applyFont="1" applyFill="1" applyBorder="1" applyAlignment="1">
      <alignment vertical="center" wrapText="1"/>
    </xf>
    <xf numFmtId="0" fontId="47" fillId="0" borderId="0" xfId="0" applyFont="1" applyAlignment="1">
      <alignment horizontal="center" vertical="center"/>
    </xf>
    <xf numFmtId="0" fontId="54" fillId="2" borderId="0" xfId="0" applyFont="1" applyFill="1" applyAlignment="1">
      <alignment vertical="center" wrapText="1"/>
    </xf>
    <xf numFmtId="0" fontId="67" fillId="0" borderId="0" xfId="0" applyFont="1" applyFill="1" applyAlignment="1">
      <alignment horizontal="right"/>
    </xf>
    <xf numFmtId="43" fontId="68" fillId="0" borderId="1" xfId="1" applyFont="1" applyFill="1" applyBorder="1" applyAlignment="1">
      <alignment horizontal="center" vertical="center"/>
    </xf>
    <xf numFmtId="43" fontId="68" fillId="0" borderId="1" xfId="1" applyFont="1" applyFill="1" applyBorder="1" applyAlignment="1">
      <alignment vertical="center" wrapText="1"/>
    </xf>
    <xf numFmtId="43" fontId="68" fillId="0" borderId="1" xfId="1" applyFont="1" applyFill="1" applyBorder="1" applyAlignment="1">
      <alignment horizontal="center" vertical="center" wrapText="1"/>
    </xf>
    <xf numFmtId="43" fontId="68" fillId="0" borderId="1" xfId="1" applyFont="1" applyFill="1" applyBorder="1" applyAlignment="1">
      <alignment vertical="center"/>
    </xf>
    <xf numFmtId="43" fontId="68" fillId="0" borderId="1" xfId="1" applyFont="1" applyFill="1" applyBorder="1" applyAlignment="1">
      <alignment horizontal="right" vertical="center"/>
    </xf>
    <xf numFmtId="0" fontId="69" fillId="2" borderId="0" xfId="0" applyFont="1" applyFill="1" applyAlignment="1">
      <alignment vertical="center" wrapText="1"/>
    </xf>
    <xf numFmtId="0" fontId="54" fillId="0" borderId="13" xfId="0" applyFont="1" applyFill="1" applyBorder="1" applyAlignment="1">
      <alignment horizontal="center" vertical="center" wrapText="1"/>
    </xf>
    <xf numFmtId="0" fontId="54" fillId="0" borderId="12" xfId="0" applyFont="1" applyFill="1" applyBorder="1" applyAlignment="1">
      <alignment horizontal="center" vertical="center"/>
    </xf>
    <xf numFmtId="43" fontId="70" fillId="0" borderId="0" xfId="1" applyFont="1" applyAlignment="1">
      <alignment vertical="center"/>
    </xf>
    <xf numFmtId="0" fontId="39" fillId="0" borderId="0" xfId="0" applyFont="1" applyBorder="1"/>
    <xf numFmtId="0" fontId="56" fillId="0" borderId="1" xfId="0" applyFont="1" applyFill="1" applyBorder="1" applyAlignment="1">
      <alignment wrapText="1"/>
    </xf>
    <xf numFmtId="0" fontId="56" fillId="0" borderId="1" xfId="0" applyFont="1" applyFill="1" applyBorder="1" applyAlignment="1">
      <alignment horizontal="left" vertical="center" wrapText="1"/>
    </xf>
    <xf numFmtId="0" fontId="56" fillId="0" borderId="1" xfId="0" applyFont="1" applyFill="1" applyBorder="1" applyAlignment="1"/>
    <xf numFmtId="0" fontId="56" fillId="0" borderId="1" xfId="0" applyFont="1" applyFill="1" applyBorder="1" applyAlignment="1">
      <alignment horizontal="left"/>
    </xf>
    <xf numFmtId="0" fontId="56" fillId="0" borderId="1" xfId="0" applyFont="1" applyFill="1" applyBorder="1" applyAlignment="1">
      <alignment horizontal="left" vertical="center"/>
    </xf>
    <xf numFmtId="0" fontId="56" fillId="0" borderId="0" xfId="0" applyFont="1" applyFill="1" applyAlignment="1">
      <alignment wrapText="1"/>
    </xf>
    <xf numFmtId="0" fontId="56" fillId="0" borderId="1" xfId="0" applyFont="1" applyFill="1" applyBorder="1" applyAlignment="1">
      <alignment vertical="center"/>
    </xf>
    <xf numFmtId="43" fontId="71" fillId="0" borderId="1" xfId="0" applyNumberFormat="1" applyFont="1" applyFill="1" applyBorder="1" applyAlignment="1">
      <alignment vertical="center"/>
    </xf>
    <xf numFmtId="0" fontId="54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3" fontId="0" fillId="0" borderId="1" xfId="1" applyFont="1" applyBorder="1" applyAlignment="1">
      <alignment vertical="center"/>
    </xf>
    <xf numFmtId="43" fontId="0" fillId="0" borderId="8" xfId="1" applyFont="1" applyFill="1" applyBorder="1" applyAlignment="1">
      <alignment horizontal="center" vertical="center"/>
    </xf>
    <xf numFmtId="43" fontId="0" fillId="0" borderId="0" xfId="1" applyFont="1" applyAlignment="1">
      <alignment horizontal="center" vertical="center"/>
    </xf>
    <xf numFmtId="0" fontId="54" fillId="2" borderId="0" xfId="0" applyFont="1" applyFill="1"/>
    <xf numFmtId="0" fontId="55" fillId="2" borderId="1" xfId="0" applyFont="1" applyFill="1" applyBorder="1" applyAlignment="1">
      <alignment horizontal="center" vertical="center" wrapText="1"/>
    </xf>
    <xf numFmtId="0" fontId="59" fillId="0" borderId="0" xfId="0" applyFont="1" applyAlignment="1">
      <alignment vertical="center" wrapText="1"/>
    </xf>
    <xf numFmtId="0" fontId="74" fillId="0" borderId="0" xfId="0" applyFont="1" applyAlignment="1">
      <alignment horizontal="center" vertical="center"/>
    </xf>
    <xf numFmtId="0" fontId="59" fillId="0" borderId="1" xfId="0" applyFont="1" applyBorder="1"/>
    <xf numFmtId="0" fontId="59" fillId="0" borderId="1" xfId="0" applyFont="1" applyBorder="1" applyAlignment="1">
      <alignment horizontal="center" vertical="center" wrapText="1"/>
    </xf>
    <xf numFmtId="0" fontId="59" fillId="0" borderId="1" xfId="0" applyFont="1" applyFill="1" applyBorder="1" applyAlignment="1">
      <alignment horizontal="center" vertical="center" wrapText="1"/>
    </xf>
    <xf numFmtId="0" fontId="59" fillId="0" borderId="1" xfId="0" applyFont="1" applyBorder="1" applyAlignment="1">
      <alignment horizontal="left" vertical="center" wrapText="1"/>
    </xf>
    <xf numFmtId="0" fontId="73" fillId="0" borderId="1" xfId="0" applyFont="1" applyBorder="1" applyAlignment="1">
      <alignment horizontal="center" vertical="center" wrapText="1"/>
    </xf>
    <xf numFmtId="43" fontId="73" fillId="0" borderId="1" xfId="1" applyFont="1" applyBorder="1" applyAlignment="1">
      <alignment horizontal="center" vertical="center" wrapText="1"/>
    </xf>
    <xf numFmtId="43" fontId="73" fillId="6" borderId="1" xfId="1" applyFont="1" applyFill="1" applyBorder="1" applyAlignment="1">
      <alignment horizontal="center" vertical="center" wrapText="1"/>
    </xf>
    <xf numFmtId="0" fontId="73" fillId="6" borderId="1" xfId="0" applyFont="1" applyFill="1" applyBorder="1" applyAlignment="1">
      <alignment horizontal="center" vertical="center"/>
    </xf>
    <xf numFmtId="0" fontId="73" fillId="0" borderId="1" xfId="0" applyFont="1" applyBorder="1" applyAlignment="1">
      <alignment horizontal="center" vertical="center"/>
    </xf>
    <xf numFmtId="43" fontId="73" fillId="0" borderId="1" xfId="1" applyFont="1" applyBorder="1" applyAlignment="1">
      <alignment horizontal="right" vertical="center"/>
    </xf>
    <xf numFmtId="0" fontId="73" fillId="6" borderId="0" xfId="0" applyFont="1" applyFill="1"/>
    <xf numFmtId="43" fontId="73" fillId="0" borderId="1" xfId="1" applyFont="1" applyBorder="1" applyAlignment="1">
      <alignment horizontal="center" vertical="center"/>
    </xf>
    <xf numFmtId="0" fontId="73" fillId="6" borderId="1" xfId="0" applyFont="1" applyFill="1" applyBorder="1"/>
    <xf numFmtId="43" fontId="75" fillId="0" borderId="1" xfId="1" applyFont="1" applyBorder="1" applyAlignment="1">
      <alignment horizontal="right" vertical="center"/>
    </xf>
    <xf numFmtId="43" fontId="73" fillId="6" borderId="1" xfId="1" applyFont="1" applyFill="1" applyBorder="1" applyAlignment="1">
      <alignment horizontal="center" vertical="center"/>
    </xf>
    <xf numFmtId="0" fontId="59" fillId="0" borderId="1" xfId="0" applyFont="1" applyBorder="1" applyAlignment="1">
      <alignment horizontal="center" vertical="center"/>
    </xf>
    <xf numFmtId="0" fontId="73" fillId="0" borderId="1" xfId="0" applyFont="1" applyFill="1" applyBorder="1" applyAlignment="1">
      <alignment horizontal="center" vertical="center"/>
    </xf>
    <xf numFmtId="0" fontId="73" fillId="0" borderId="1" xfId="0" applyFont="1" applyBorder="1"/>
    <xf numFmtId="0" fontId="59" fillId="0" borderId="1" xfId="0" applyNumberFormat="1" applyFont="1" applyBorder="1" applyAlignment="1">
      <alignment horizontal="center" vertical="center"/>
    </xf>
    <xf numFmtId="43" fontId="59" fillId="0" borderId="1" xfId="1" applyFont="1" applyBorder="1" applyAlignment="1">
      <alignment horizontal="center" vertical="center"/>
    </xf>
    <xf numFmtId="43" fontId="59" fillId="0" borderId="1" xfId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textRotation="90" wrapText="1"/>
    </xf>
    <xf numFmtId="0" fontId="0" fillId="0" borderId="8" xfId="0" applyFill="1" applyBorder="1" applyAlignment="1">
      <alignment vertical="center" wrapText="1"/>
    </xf>
    <xf numFmtId="0" fontId="6" fillId="0" borderId="10" xfId="0" applyFont="1" applyFill="1" applyBorder="1" applyAlignment="1">
      <alignment horizontal="left" vertical="top" wrapText="1"/>
    </xf>
    <xf numFmtId="0" fontId="6" fillId="0" borderId="11" xfId="0" applyFont="1" applyFill="1" applyBorder="1" applyAlignment="1">
      <alignment horizontal="left" vertical="top" wrapText="1"/>
    </xf>
    <xf numFmtId="0" fontId="6" fillId="0" borderId="12" xfId="0" applyFont="1" applyFill="1" applyBorder="1" applyAlignment="1">
      <alignment horizontal="left" vertical="top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36" fillId="0" borderId="10" xfId="0" applyFont="1" applyFill="1" applyBorder="1" applyAlignment="1">
      <alignment horizontal="center"/>
    </xf>
    <xf numFmtId="0" fontId="36" fillId="0" borderId="11" xfId="0" applyFont="1" applyFill="1" applyBorder="1" applyAlignment="1">
      <alignment horizontal="center"/>
    </xf>
    <xf numFmtId="0" fontId="36" fillId="0" borderId="12" xfId="0" applyFont="1" applyFill="1" applyBorder="1" applyAlignment="1">
      <alignment horizontal="center"/>
    </xf>
    <xf numFmtId="0" fontId="36" fillId="0" borderId="10" xfId="0" applyFont="1" applyFill="1" applyBorder="1" applyAlignment="1">
      <alignment horizontal="center" vertical="center"/>
    </xf>
    <xf numFmtId="0" fontId="36" fillId="0" borderId="12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/>
    </xf>
    <xf numFmtId="0" fontId="12" fillId="0" borderId="4" xfId="0" applyFont="1" applyFill="1" applyBorder="1" applyAlignment="1">
      <alignment horizontal="center" vertical="center" textRotation="90" wrapText="1"/>
    </xf>
    <xf numFmtId="0" fontId="12" fillId="0" borderId="8" xfId="0" applyFont="1" applyFill="1" applyBorder="1" applyAlignment="1">
      <alignment horizontal="center" vertical="center" textRotation="90" wrapText="1"/>
    </xf>
    <xf numFmtId="0" fontId="12" fillId="0" borderId="13" xfId="0" applyFont="1" applyFill="1" applyBorder="1" applyAlignment="1">
      <alignment horizontal="center" vertical="center" textRotation="90" wrapText="1"/>
    </xf>
    <xf numFmtId="0" fontId="12" fillId="0" borderId="1" xfId="0" applyFont="1" applyFill="1" applyBorder="1" applyAlignment="1">
      <alignment horizontal="center" vertical="center" textRotation="90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" fontId="11" fillId="0" borderId="0" xfId="0" applyNumberFormat="1" applyFont="1" applyFill="1" applyAlignment="1">
      <alignment horizontal="center" vertical="center" wrapText="1"/>
    </xf>
    <xf numFmtId="1" fontId="11" fillId="0" borderId="1" xfId="0" applyNumberFormat="1" applyFont="1" applyFill="1" applyBorder="1" applyAlignment="1">
      <alignment horizontal="center" vertical="center"/>
    </xf>
    <xf numFmtId="1" fontId="11" fillId="0" borderId="0" xfId="0" applyNumberFormat="1" applyFont="1" applyFill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5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13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0" fillId="0" borderId="4" xfId="0" applyBorder="1" applyAlignment="1">
      <alignment horizontal="center" vertical="center" textRotation="90" wrapText="1"/>
    </xf>
    <xf numFmtId="0" fontId="0" fillId="0" borderId="13" xfId="0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45" fillId="0" borderId="9" xfId="0" applyFont="1" applyBorder="1" applyAlignment="1">
      <alignment horizontal="center" vertical="center" wrapText="1"/>
    </xf>
    <xf numFmtId="0" fontId="50" fillId="0" borderId="1" xfId="0" applyFont="1" applyBorder="1" applyAlignment="1">
      <alignment horizontal="center" vertical="center" wrapText="1"/>
    </xf>
    <xf numFmtId="0" fontId="50" fillId="0" borderId="1" xfId="0" applyFont="1" applyBorder="1" applyAlignment="1">
      <alignment horizontal="center" wrapText="1"/>
    </xf>
    <xf numFmtId="0" fontId="50" fillId="0" borderId="4" xfId="0" applyFont="1" applyBorder="1" applyAlignment="1">
      <alignment horizontal="center" vertical="center" wrapText="1"/>
    </xf>
    <xf numFmtId="0" fontId="50" fillId="0" borderId="13" xfId="0" applyFont="1" applyBorder="1" applyAlignment="1">
      <alignment horizontal="center" vertical="center" wrapText="1"/>
    </xf>
    <xf numFmtId="0" fontId="45" fillId="0" borderId="0" xfId="0" applyFont="1" applyFill="1" applyAlignment="1">
      <alignment horizontal="left"/>
    </xf>
    <xf numFmtId="0" fontId="28" fillId="0" borderId="1" xfId="0" applyFont="1" applyBorder="1" applyAlignment="1">
      <alignment horizontal="center" textRotation="90"/>
    </xf>
    <xf numFmtId="0" fontId="28" fillId="0" borderId="1" xfId="0" applyFont="1" applyBorder="1" applyAlignment="1">
      <alignment horizontal="center" vertical="center" textRotation="90" wrapText="1"/>
    </xf>
    <xf numFmtId="0" fontId="53" fillId="0" borderId="0" xfId="0" applyFont="1" applyFill="1" applyAlignment="1">
      <alignment horizontal="left"/>
    </xf>
    <xf numFmtId="0" fontId="54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vertical="center" textRotation="90" wrapText="1"/>
    </xf>
    <xf numFmtId="0" fontId="72" fillId="0" borderId="9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vertical="center" textRotation="90" wrapText="1"/>
    </xf>
    <xf numFmtId="0" fontId="2" fillId="0" borderId="13" xfId="0" applyFont="1" applyFill="1" applyBorder="1" applyAlignment="1">
      <alignment horizontal="center" vertical="center" textRotation="90" wrapText="1"/>
    </xf>
    <xf numFmtId="0" fontId="0" fillId="0" borderId="4" xfId="0" applyFill="1" applyBorder="1" applyAlignment="1">
      <alignment horizontal="center" vertical="center" textRotation="90" wrapText="1"/>
    </xf>
    <xf numFmtId="0" fontId="0" fillId="0" borderId="13" xfId="0" applyFill="1" applyBorder="1" applyAlignment="1">
      <alignment horizontal="center" vertical="center" textRotation="90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59" fillId="0" borderId="4" xfId="0" applyFont="1" applyBorder="1" applyAlignment="1">
      <alignment horizontal="center" vertical="center" wrapText="1"/>
    </xf>
    <xf numFmtId="0" fontId="59" fillId="0" borderId="8" xfId="0" applyFont="1" applyBorder="1" applyAlignment="1">
      <alignment horizontal="center" vertical="center" wrapText="1"/>
    </xf>
    <xf numFmtId="0" fontId="59" fillId="0" borderId="13" xfId="0" applyFont="1" applyBorder="1" applyAlignment="1">
      <alignment horizontal="center" vertical="center" wrapText="1"/>
    </xf>
    <xf numFmtId="0" fontId="59" fillId="0" borderId="0" xfId="0" applyFont="1" applyAlignment="1">
      <alignment horizontal="center" vertical="center" wrapText="1"/>
    </xf>
    <xf numFmtId="0" fontId="59" fillId="0" borderId="9" xfId="0" applyFont="1" applyBorder="1" applyAlignment="1">
      <alignment horizontal="center"/>
    </xf>
    <xf numFmtId="0" fontId="73" fillId="0" borderId="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2" fillId="3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/>
    </xf>
    <xf numFmtId="0" fontId="12" fillId="5" borderId="1" xfId="0" applyFont="1" applyFill="1" applyBorder="1" applyAlignment="1">
      <alignment horizontal="center" vertical="center" wrapText="1"/>
    </xf>
    <xf numFmtId="0" fontId="47" fillId="0" borderId="4" xfId="0" applyFont="1" applyBorder="1" applyAlignment="1">
      <alignment horizontal="center" vertical="center" textRotation="90" wrapText="1"/>
    </xf>
    <xf numFmtId="0" fontId="47" fillId="0" borderId="8" xfId="0" applyFont="1" applyBorder="1" applyAlignment="1">
      <alignment horizontal="center" vertical="center" textRotation="90" wrapText="1"/>
    </xf>
    <xf numFmtId="0" fontId="47" fillId="0" borderId="13" xfId="0" applyFont="1" applyBorder="1" applyAlignment="1">
      <alignment horizontal="center" vertical="center" textRotation="90" wrapText="1"/>
    </xf>
    <xf numFmtId="0" fontId="45" fillId="0" borderId="0" xfId="0" applyFont="1" applyAlignment="1">
      <alignment horizontal="center" vertical="center"/>
    </xf>
  </cellXfs>
  <cellStyles count="3">
    <cellStyle name="Comma" xfId="1" builtinId="3"/>
    <cellStyle name="Comma 2 3" xfId="2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10"/>
  <sheetViews>
    <sheetView topLeftCell="E1" workbookViewId="0">
      <selection activeCell="P58" sqref="P58"/>
    </sheetView>
  </sheetViews>
  <sheetFormatPr defaultRowHeight="14.4" x14ac:dyDescent="0.3"/>
  <cols>
    <col min="1" max="1" width="5.5546875" customWidth="1"/>
    <col min="2" max="3" width="14.88671875" customWidth="1"/>
    <col min="4" max="4" width="20.88671875" customWidth="1"/>
    <col min="5" max="5" width="46.44140625" customWidth="1"/>
    <col min="6" max="6" width="34.6640625" customWidth="1"/>
    <col min="7" max="7" width="7.109375" customWidth="1"/>
    <col min="8" max="8" width="4.88671875" customWidth="1"/>
    <col min="9" max="9" width="7.6640625" customWidth="1"/>
    <col min="10" max="10" width="6.88671875" customWidth="1"/>
    <col min="11" max="11" width="5.33203125" customWidth="1"/>
    <col min="12" max="12" width="5.44140625" customWidth="1"/>
    <col min="13" max="13" width="14.109375" style="136" customWidth="1"/>
    <col min="14" max="14" width="14.6640625" style="136" customWidth="1"/>
    <col min="15" max="15" width="8.33203125" style="136" customWidth="1"/>
    <col min="16" max="16" width="15.44140625" style="136" customWidth="1"/>
    <col min="17" max="17" width="14.88671875" style="136" customWidth="1"/>
    <col min="18" max="18" width="13.44140625" style="136" customWidth="1"/>
    <col min="19" max="19" width="14.44140625" style="136" customWidth="1"/>
    <col min="20" max="22" width="5.109375" style="136" customWidth="1"/>
    <col min="23" max="23" width="4.44140625" style="136" customWidth="1"/>
    <col min="24" max="28" width="3.33203125" customWidth="1"/>
    <col min="29" max="29" width="2.5546875" customWidth="1"/>
    <col min="30" max="30" width="2.44140625" customWidth="1"/>
    <col min="31" max="31" width="2.109375" customWidth="1"/>
    <col min="32" max="32" width="2.6640625" customWidth="1"/>
    <col min="33" max="33" width="2.44140625" customWidth="1"/>
    <col min="34" max="34" width="7.33203125" customWidth="1"/>
    <col min="35" max="35" width="3.88671875" customWidth="1"/>
    <col min="36" max="36" width="10.33203125" customWidth="1"/>
    <col min="37" max="37" width="3.109375" customWidth="1"/>
    <col min="38" max="38" width="2.44140625" customWidth="1"/>
    <col min="39" max="39" width="2.88671875" customWidth="1"/>
  </cols>
  <sheetData>
    <row r="1" spans="1:39" ht="17.399999999999999" x14ac:dyDescent="0.3">
      <c r="A1" s="516" t="s">
        <v>0</v>
      </c>
      <c r="B1" s="516"/>
      <c r="C1" s="516"/>
      <c r="D1" s="516"/>
      <c r="E1" s="516"/>
      <c r="F1" s="516"/>
      <c r="G1" s="516"/>
      <c r="H1" s="516"/>
      <c r="I1" s="516"/>
      <c r="J1" s="516"/>
      <c r="K1" s="516"/>
      <c r="L1" s="516"/>
      <c r="M1" s="516"/>
      <c r="N1" s="516"/>
      <c r="O1" s="516"/>
      <c r="P1" s="516"/>
      <c r="Q1" s="516"/>
      <c r="R1" s="516"/>
      <c r="S1" s="516"/>
      <c r="T1" s="516"/>
      <c r="U1" s="516"/>
      <c r="V1" s="516"/>
      <c r="W1" s="516"/>
      <c r="X1" s="516"/>
      <c r="Y1" s="516"/>
      <c r="Z1" s="516"/>
      <c r="AA1" s="516"/>
      <c r="AB1" s="516"/>
      <c r="AC1" s="516"/>
      <c r="AD1" s="516"/>
      <c r="AE1" s="516"/>
      <c r="AF1" s="516"/>
      <c r="AG1" s="516"/>
      <c r="AH1" s="1"/>
      <c r="AI1" s="517"/>
      <c r="AJ1" s="517"/>
      <c r="AK1" s="517"/>
      <c r="AL1" s="517"/>
      <c r="AM1" s="517"/>
    </row>
    <row r="2" spans="1:39" ht="24.75" customHeight="1" x14ac:dyDescent="0.35">
      <c r="A2" s="516" t="s">
        <v>1</v>
      </c>
      <c r="B2" s="516"/>
      <c r="C2" s="516"/>
      <c r="D2" s="516"/>
      <c r="E2" s="516"/>
      <c r="F2" s="516"/>
      <c r="G2" s="516"/>
      <c r="H2" s="516"/>
      <c r="I2" s="516"/>
      <c r="J2" s="516"/>
      <c r="K2" s="516"/>
      <c r="L2" s="516"/>
      <c r="M2" s="516"/>
      <c r="N2" s="516"/>
      <c r="O2" s="516"/>
      <c r="P2" s="516"/>
      <c r="Q2" s="516"/>
      <c r="R2" s="516"/>
      <c r="S2" s="516"/>
      <c r="T2" s="516"/>
      <c r="U2" s="516"/>
      <c r="V2" s="516"/>
      <c r="W2" s="516"/>
      <c r="X2" s="516"/>
      <c r="Y2" s="516"/>
      <c r="Z2" s="516"/>
      <c r="AA2" s="516"/>
      <c r="AB2" s="516"/>
      <c r="AC2" s="516"/>
      <c r="AD2" s="516"/>
      <c r="AE2" s="516"/>
      <c r="AF2" s="516"/>
      <c r="AG2" s="516"/>
      <c r="AH2" s="1"/>
      <c r="AI2" s="2"/>
      <c r="AJ2" s="2"/>
      <c r="AK2" s="2"/>
      <c r="AL2" s="2"/>
      <c r="AM2" s="3"/>
    </row>
    <row r="3" spans="1:39" ht="24.75" customHeight="1" x14ac:dyDescent="0.3">
      <c r="A3" s="4" t="s">
        <v>2</v>
      </c>
      <c r="B3" s="4"/>
      <c r="C3" s="4"/>
      <c r="D3" s="495" t="s">
        <v>3</v>
      </c>
      <c r="E3" s="495"/>
      <c r="F3" s="495"/>
      <c r="G3" s="495"/>
      <c r="H3" s="495"/>
      <c r="I3" s="495"/>
      <c r="J3" s="49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6"/>
    </row>
    <row r="4" spans="1:39" ht="24.75" customHeight="1" x14ac:dyDescent="0.3">
      <c r="A4" s="4"/>
      <c r="B4" s="4"/>
      <c r="C4" s="4"/>
      <c r="D4" s="7"/>
      <c r="E4" s="7"/>
      <c r="F4" s="7"/>
      <c r="G4" s="7"/>
      <c r="H4" s="7"/>
      <c r="I4" s="7"/>
      <c r="J4" s="7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6"/>
    </row>
    <row r="5" spans="1:39" ht="24" customHeight="1" x14ac:dyDescent="0.3">
      <c r="A5" s="518" t="s">
        <v>4</v>
      </c>
      <c r="B5" s="518"/>
      <c r="C5" s="518"/>
      <c r="D5" s="518"/>
      <c r="E5" s="518"/>
      <c r="F5" s="518"/>
      <c r="G5" s="518"/>
      <c r="H5" s="518"/>
      <c r="I5" s="518"/>
      <c r="J5" s="518"/>
      <c r="K5" s="518"/>
      <c r="L5" s="518"/>
      <c r="M5" s="518"/>
      <c r="N5" s="518"/>
      <c r="O5" s="518"/>
      <c r="P5" s="518"/>
      <c r="Q5" s="518"/>
      <c r="R5" s="518"/>
      <c r="S5" s="518"/>
      <c r="T5" s="518"/>
      <c r="U5" s="518"/>
      <c r="V5" s="518"/>
      <c r="W5" s="518"/>
      <c r="X5" s="518"/>
      <c r="Y5" s="518"/>
      <c r="Z5" s="518"/>
      <c r="AA5" s="518"/>
      <c r="AB5" s="518"/>
      <c r="AC5" s="5"/>
      <c r="AD5" s="5"/>
      <c r="AE5" s="5"/>
      <c r="AF5" s="5"/>
      <c r="AG5" s="5"/>
      <c r="AH5" s="5"/>
      <c r="AI5" s="5"/>
      <c r="AJ5" s="5"/>
      <c r="AK5" s="5"/>
      <c r="AL5" s="5"/>
      <c r="AM5" s="6"/>
    </row>
    <row r="6" spans="1:39" ht="21" customHeight="1" x14ac:dyDescent="0.3">
      <c r="A6" s="519" t="s">
        <v>5</v>
      </c>
      <c r="B6" s="519"/>
      <c r="C6" s="519"/>
      <c r="D6" s="519"/>
      <c r="E6" s="519"/>
      <c r="F6" s="519"/>
      <c r="G6" s="519"/>
      <c r="H6" s="519"/>
      <c r="I6" s="519"/>
      <c r="J6" s="519"/>
      <c r="K6" s="519"/>
      <c r="L6" s="519"/>
      <c r="M6" s="519"/>
      <c r="N6" s="519"/>
      <c r="O6" s="519"/>
      <c r="P6" s="519"/>
      <c r="Q6" s="519"/>
      <c r="R6" s="519"/>
      <c r="S6" s="519"/>
      <c r="T6" s="519"/>
      <c r="U6" s="519"/>
      <c r="V6" s="519"/>
      <c r="W6" s="519"/>
      <c r="X6" s="519"/>
      <c r="Y6" s="519"/>
      <c r="Z6" s="519"/>
      <c r="AA6" s="519"/>
      <c r="AB6" s="519"/>
      <c r="AC6" s="5"/>
      <c r="AD6" s="5"/>
      <c r="AE6" s="5"/>
      <c r="AF6" s="5"/>
      <c r="AG6" s="5"/>
      <c r="AH6" s="5"/>
      <c r="AI6" s="5"/>
      <c r="AJ6" s="5"/>
      <c r="AK6" s="5"/>
      <c r="AL6" s="5"/>
      <c r="AM6" s="6"/>
    </row>
    <row r="7" spans="1:39" ht="25.5" customHeight="1" x14ac:dyDescent="0.3">
      <c r="A7" s="520" t="s">
        <v>6</v>
      </c>
      <c r="B7" s="520"/>
      <c r="C7" s="8"/>
      <c r="D7" s="9"/>
      <c r="E7" s="9"/>
      <c r="F7" s="10"/>
      <c r="G7" s="10"/>
      <c r="H7" s="10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5"/>
      <c r="AD7" s="5"/>
      <c r="AE7" s="5"/>
      <c r="AF7" s="5"/>
      <c r="AG7" s="5"/>
      <c r="AH7" s="5"/>
      <c r="AI7" s="5"/>
      <c r="AJ7" s="5"/>
      <c r="AK7" s="5"/>
      <c r="AL7" s="5"/>
      <c r="AM7" s="6"/>
    </row>
    <row r="8" spans="1:39" s="12" customFormat="1" ht="32.25" customHeight="1" x14ac:dyDescent="0.25">
      <c r="A8" s="521" t="s">
        <v>7</v>
      </c>
      <c r="B8" s="521" t="s">
        <v>8</v>
      </c>
      <c r="C8" s="14"/>
      <c r="D8" s="521" t="s">
        <v>9</v>
      </c>
      <c r="E8" s="483"/>
      <c r="F8" s="521" t="s">
        <v>10</v>
      </c>
      <c r="G8" s="506" t="s">
        <v>11</v>
      </c>
      <c r="H8" s="507"/>
      <c r="I8" s="483" t="s">
        <v>12</v>
      </c>
      <c r="J8" s="521" t="s">
        <v>13</v>
      </c>
      <c r="K8" s="506" t="s">
        <v>14</v>
      </c>
      <c r="L8" s="507"/>
      <c r="M8" s="506" t="s">
        <v>15</v>
      </c>
      <c r="N8" s="507"/>
      <c r="O8" s="483" t="s">
        <v>16</v>
      </c>
      <c r="P8" s="483" t="s">
        <v>17</v>
      </c>
      <c r="Q8" s="506" t="s">
        <v>18</v>
      </c>
      <c r="R8" s="513"/>
      <c r="S8" s="507"/>
      <c r="T8" s="502" t="s">
        <v>19</v>
      </c>
      <c r="U8" s="502" t="s">
        <v>20</v>
      </c>
      <c r="V8" s="506" t="s">
        <v>21</v>
      </c>
      <c r="W8" s="513"/>
      <c r="X8" s="515" t="s">
        <v>22</v>
      </c>
      <c r="Y8" s="515"/>
      <c r="Z8" s="515"/>
      <c r="AA8" s="515"/>
      <c r="AB8" s="515"/>
      <c r="AC8" s="515"/>
      <c r="AD8" s="515"/>
      <c r="AE8" s="515"/>
      <c r="AF8" s="515"/>
      <c r="AG8" s="515"/>
      <c r="AH8" s="502" t="s">
        <v>23</v>
      </c>
      <c r="AI8" s="502" t="s">
        <v>24</v>
      </c>
      <c r="AJ8" s="502" t="s">
        <v>25</v>
      </c>
      <c r="AK8" s="502" t="s">
        <v>26</v>
      </c>
      <c r="AL8" s="502" t="s">
        <v>27</v>
      </c>
      <c r="AM8" s="505" t="s">
        <v>28</v>
      </c>
    </row>
    <row r="9" spans="1:39" s="12" customFormat="1" ht="13.5" customHeight="1" x14ac:dyDescent="0.25">
      <c r="A9" s="521"/>
      <c r="B9" s="521"/>
      <c r="C9" s="14"/>
      <c r="D9" s="521"/>
      <c r="E9" s="484"/>
      <c r="F9" s="521"/>
      <c r="G9" s="508"/>
      <c r="H9" s="509"/>
      <c r="I9" s="484"/>
      <c r="J9" s="521"/>
      <c r="K9" s="508"/>
      <c r="L9" s="509"/>
      <c r="M9" s="508"/>
      <c r="N9" s="509"/>
      <c r="O9" s="484"/>
      <c r="P9" s="484"/>
      <c r="Q9" s="508"/>
      <c r="R9" s="514"/>
      <c r="S9" s="509"/>
      <c r="T9" s="503"/>
      <c r="U9" s="503"/>
      <c r="V9" s="508"/>
      <c r="W9" s="514"/>
      <c r="X9" s="13"/>
      <c r="Y9" s="510" t="s">
        <v>29</v>
      </c>
      <c r="Z9" s="511"/>
      <c r="AA9" s="511"/>
      <c r="AB9" s="512"/>
      <c r="AC9" s="13"/>
      <c r="AD9" s="13"/>
      <c r="AE9" s="13"/>
      <c r="AF9" s="13"/>
      <c r="AG9" s="13"/>
      <c r="AH9" s="503"/>
      <c r="AI9" s="503"/>
      <c r="AJ9" s="503"/>
      <c r="AK9" s="503"/>
      <c r="AL9" s="503"/>
      <c r="AM9" s="505"/>
    </row>
    <row r="10" spans="1:39" s="12" customFormat="1" ht="92.4" x14ac:dyDescent="0.25">
      <c r="A10" s="521"/>
      <c r="B10" s="521"/>
      <c r="C10" s="14"/>
      <c r="D10" s="521"/>
      <c r="E10" s="485"/>
      <c r="F10" s="521"/>
      <c r="G10" s="14" t="s">
        <v>30</v>
      </c>
      <c r="H10" s="14" t="s">
        <v>31</v>
      </c>
      <c r="I10" s="485"/>
      <c r="J10" s="521"/>
      <c r="K10" s="15" t="s">
        <v>32</v>
      </c>
      <c r="L10" s="15" t="s">
        <v>33</v>
      </c>
      <c r="M10" s="16" t="s">
        <v>34</v>
      </c>
      <c r="N10" s="16" t="s">
        <v>35</v>
      </c>
      <c r="O10" s="485"/>
      <c r="P10" s="485"/>
      <c r="Q10" s="14" t="s">
        <v>36</v>
      </c>
      <c r="R10" s="14" t="s">
        <v>37</v>
      </c>
      <c r="S10" s="14" t="s">
        <v>38</v>
      </c>
      <c r="T10" s="504"/>
      <c r="U10" s="504"/>
      <c r="V10" s="17" t="s">
        <v>39</v>
      </c>
      <c r="W10" s="18" t="s">
        <v>40</v>
      </c>
      <c r="X10" s="13" t="s">
        <v>41</v>
      </c>
      <c r="Y10" s="13" t="s">
        <v>42</v>
      </c>
      <c r="Z10" s="13" t="s">
        <v>43</v>
      </c>
      <c r="AA10" s="13" t="s">
        <v>44</v>
      </c>
      <c r="AB10" s="13" t="s">
        <v>45</v>
      </c>
      <c r="AC10" s="13" t="s">
        <v>46</v>
      </c>
      <c r="AD10" s="13" t="s">
        <v>47</v>
      </c>
      <c r="AE10" s="13" t="s">
        <v>48</v>
      </c>
      <c r="AF10" s="13" t="s">
        <v>49</v>
      </c>
      <c r="AG10" s="13" t="s">
        <v>50</v>
      </c>
      <c r="AH10" s="504"/>
      <c r="AI10" s="504"/>
      <c r="AJ10" s="504"/>
      <c r="AK10" s="504"/>
      <c r="AL10" s="504"/>
      <c r="AM10" s="505"/>
    </row>
    <row r="11" spans="1:39" s="28" customFormat="1" ht="42" customHeight="1" x14ac:dyDescent="0.2">
      <c r="A11" s="19">
        <v>1</v>
      </c>
      <c r="B11" s="20" t="s">
        <v>51</v>
      </c>
      <c r="C11" s="20" t="s">
        <v>401</v>
      </c>
      <c r="D11" s="21" t="s">
        <v>52</v>
      </c>
      <c r="E11" s="166" t="s">
        <v>325</v>
      </c>
      <c r="F11" s="22" t="s">
        <v>53</v>
      </c>
      <c r="G11" s="23" t="s">
        <v>54</v>
      </c>
      <c r="H11" s="24" t="s">
        <v>55</v>
      </c>
      <c r="I11" s="24" t="s">
        <v>56</v>
      </c>
      <c r="J11" s="25" t="s">
        <v>57</v>
      </c>
      <c r="K11" s="26">
        <v>1</v>
      </c>
      <c r="L11" s="27"/>
      <c r="N11" s="27">
        <v>249131.25</v>
      </c>
      <c r="O11" s="19"/>
      <c r="P11" s="29">
        <v>250000</v>
      </c>
      <c r="Q11" s="27">
        <f t="shared" ref="Q11:Q20" si="0">S11-R11</f>
        <v>241874.99</v>
      </c>
      <c r="R11" s="25">
        <v>3628.13</v>
      </c>
      <c r="S11" s="30">
        <v>245503.12</v>
      </c>
      <c r="T11" s="31"/>
      <c r="U11" s="32"/>
      <c r="V11" s="19"/>
      <c r="W11" s="19"/>
      <c r="X11" s="33"/>
      <c r="Y11" s="33"/>
      <c r="Z11" s="33"/>
      <c r="AA11" s="33"/>
      <c r="AB11" s="33"/>
      <c r="AC11" s="33"/>
      <c r="AD11" s="34">
        <v>1</v>
      </c>
      <c r="AE11" s="33"/>
      <c r="AF11" s="33"/>
      <c r="AG11" s="33"/>
      <c r="AH11" s="25">
        <v>2300</v>
      </c>
      <c r="AI11" s="35" t="s">
        <v>58</v>
      </c>
      <c r="AJ11" s="35" t="s">
        <v>59</v>
      </c>
      <c r="AK11" s="36"/>
      <c r="AL11" s="36"/>
      <c r="AM11" s="18"/>
    </row>
    <row r="12" spans="1:39" s="28" customFormat="1" ht="44.25" customHeight="1" x14ac:dyDescent="0.2">
      <c r="A12" s="19">
        <v>2</v>
      </c>
      <c r="B12" s="20" t="s">
        <v>51</v>
      </c>
      <c r="C12" s="20" t="s">
        <v>401</v>
      </c>
      <c r="D12" s="21" t="s">
        <v>60</v>
      </c>
      <c r="E12" s="166" t="s">
        <v>326</v>
      </c>
      <c r="F12" s="37" t="s">
        <v>61</v>
      </c>
      <c r="G12" s="23" t="s">
        <v>62</v>
      </c>
      <c r="H12" s="24" t="s">
        <v>63</v>
      </c>
      <c r="I12" s="24" t="s">
        <v>56</v>
      </c>
      <c r="J12" s="25" t="s">
        <v>64</v>
      </c>
      <c r="K12" s="26">
        <v>1</v>
      </c>
      <c r="L12" s="27"/>
      <c r="M12" s="27"/>
      <c r="N12" s="38">
        <v>249616.66</v>
      </c>
      <c r="O12" s="19"/>
      <c r="P12" s="29">
        <v>250000</v>
      </c>
      <c r="Q12" s="27"/>
      <c r="R12" s="39"/>
      <c r="S12" s="30"/>
      <c r="T12" s="31"/>
      <c r="U12" s="32"/>
      <c r="V12" s="40"/>
      <c r="W12" s="19"/>
      <c r="X12" s="25"/>
      <c r="Y12" s="25"/>
      <c r="Z12" s="25">
        <v>1</v>
      </c>
      <c r="AA12" s="25"/>
      <c r="AB12" s="25"/>
      <c r="AC12" s="25"/>
      <c r="AD12" s="25"/>
      <c r="AE12" s="25"/>
      <c r="AF12" s="25"/>
      <c r="AG12" s="25"/>
      <c r="AH12" s="25">
        <v>65</v>
      </c>
      <c r="AI12" s="35" t="s">
        <v>58</v>
      </c>
      <c r="AJ12" s="41"/>
      <c r="AK12" s="41"/>
      <c r="AL12" s="41"/>
      <c r="AM12" s="19"/>
    </row>
    <row r="13" spans="1:39" s="28" customFormat="1" ht="44.25" customHeight="1" x14ac:dyDescent="0.2">
      <c r="A13" s="19">
        <v>3</v>
      </c>
      <c r="B13" s="20" t="s">
        <v>51</v>
      </c>
      <c r="C13" s="20" t="s">
        <v>401</v>
      </c>
      <c r="D13" s="21" t="s">
        <v>65</v>
      </c>
      <c r="E13" s="166" t="s">
        <v>327</v>
      </c>
      <c r="F13" s="22" t="s">
        <v>66</v>
      </c>
      <c r="G13" s="23" t="s">
        <v>67</v>
      </c>
      <c r="H13" s="24" t="s">
        <v>68</v>
      </c>
      <c r="I13" s="24" t="s">
        <v>56</v>
      </c>
      <c r="J13" s="25" t="s">
        <v>64</v>
      </c>
      <c r="K13" s="26">
        <v>1</v>
      </c>
      <c r="L13" s="27"/>
      <c r="N13" s="27">
        <v>499801.7</v>
      </c>
      <c r="O13" s="19"/>
      <c r="P13" s="29">
        <v>500000</v>
      </c>
      <c r="Q13" s="27"/>
      <c r="R13" s="19"/>
      <c r="S13" s="19"/>
      <c r="T13" s="31"/>
      <c r="U13" s="32"/>
      <c r="V13" s="40"/>
      <c r="W13" s="19"/>
      <c r="X13" s="25"/>
      <c r="Y13" s="25"/>
      <c r="Z13" s="25">
        <v>1</v>
      </c>
      <c r="AA13" s="25"/>
      <c r="AB13" s="25"/>
      <c r="AC13" s="25"/>
      <c r="AD13" s="25"/>
      <c r="AE13" s="25"/>
      <c r="AF13" s="25"/>
      <c r="AG13" s="25"/>
      <c r="AH13" s="42">
        <v>75</v>
      </c>
      <c r="AI13" s="35" t="s">
        <v>58</v>
      </c>
      <c r="AJ13" s="41"/>
      <c r="AK13" s="41"/>
      <c r="AL13" s="41"/>
      <c r="AM13" s="19"/>
    </row>
    <row r="14" spans="1:39" s="28" customFormat="1" ht="47.25" customHeight="1" x14ac:dyDescent="0.2">
      <c r="A14" s="19">
        <v>4</v>
      </c>
      <c r="B14" s="20" t="s">
        <v>69</v>
      </c>
      <c r="C14" s="174" t="s">
        <v>402</v>
      </c>
      <c r="D14" s="21" t="s">
        <v>70</v>
      </c>
      <c r="E14" s="167" t="s">
        <v>328</v>
      </c>
      <c r="F14" s="22" t="s">
        <v>71</v>
      </c>
      <c r="G14" s="23" t="s">
        <v>72</v>
      </c>
      <c r="H14" s="24" t="s">
        <v>73</v>
      </c>
      <c r="I14" s="24" t="s">
        <v>56</v>
      </c>
      <c r="J14" s="25" t="s">
        <v>64</v>
      </c>
      <c r="K14" s="26">
        <v>1</v>
      </c>
      <c r="L14" s="27"/>
      <c r="M14" s="43"/>
      <c r="N14" s="27">
        <v>299614.76</v>
      </c>
      <c r="O14" s="19"/>
      <c r="P14" s="29">
        <v>300000</v>
      </c>
      <c r="Q14" s="27">
        <f t="shared" si="0"/>
        <v>290888.12</v>
      </c>
      <c r="R14" s="25">
        <v>4363.32</v>
      </c>
      <c r="S14" s="25">
        <v>295251.44</v>
      </c>
      <c r="T14" s="31"/>
      <c r="U14" s="32"/>
      <c r="V14" s="40"/>
      <c r="W14" s="19"/>
      <c r="X14" s="25"/>
      <c r="Y14" s="25"/>
      <c r="Z14" s="25"/>
      <c r="AA14" s="25"/>
      <c r="AB14" s="25"/>
      <c r="AC14" s="25"/>
      <c r="AD14" s="25">
        <v>1</v>
      </c>
      <c r="AE14" s="25"/>
      <c r="AF14" s="25"/>
      <c r="AG14" s="25"/>
      <c r="AH14" s="25">
        <v>8</v>
      </c>
      <c r="AI14" s="35" t="s">
        <v>58</v>
      </c>
      <c r="AJ14" s="35" t="s">
        <v>74</v>
      </c>
      <c r="AK14" s="41"/>
      <c r="AL14" s="41"/>
      <c r="AM14" s="19"/>
    </row>
    <row r="15" spans="1:39" s="28" customFormat="1" ht="44.25" customHeight="1" x14ac:dyDescent="0.2">
      <c r="A15" s="44">
        <v>5</v>
      </c>
      <c r="B15" s="20" t="s">
        <v>75</v>
      </c>
      <c r="C15" s="174" t="s">
        <v>402</v>
      </c>
      <c r="D15" s="21" t="s">
        <v>76</v>
      </c>
      <c r="E15" s="166" t="s">
        <v>329</v>
      </c>
      <c r="F15" s="22" t="s">
        <v>77</v>
      </c>
      <c r="G15" s="23" t="s">
        <v>78</v>
      </c>
      <c r="H15" s="24" t="s">
        <v>79</v>
      </c>
      <c r="I15" s="24" t="s">
        <v>56</v>
      </c>
      <c r="J15" s="25" t="s">
        <v>80</v>
      </c>
      <c r="K15" s="26">
        <v>1</v>
      </c>
      <c r="L15" s="27"/>
      <c r="N15" s="27">
        <v>49464.72</v>
      </c>
      <c r="O15" s="19"/>
      <c r="P15" s="29">
        <v>50000</v>
      </c>
      <c r="Q15" s="27">
        <f t="shared" si="0"/>
        <v>0</v>
      </c>
      <c r="R15" s="19"/>
      <c r="S15" s="19"/>
      <c r="T15" s="31"/>
      <c r="U15" s="32"/>
      <c r="V15" s="40"/>
      <c r="W15" s="19"/>
      <c r="X15" s="25"/>
      <c r="Y15" s="25"/>
      <c r="Z15" s="25">
        <v>1</v>
      </c>
      <c r="AA15" s="25"/>
      <c r="AB15" s="25"/>
      <c r="AC15" s="25"/>
      <c r="AD15" s="25"/>
      <c r="AE15" s="25"/>
      <c r="AF15" s="25"/>
      <c r="AG15" s="25"/>
      <c r="AH15" s="25">
        <f>250</f>
        <v>250</v>
      </c>
      <c r="AI15" s="35" t="s">
        <v>58</v>
      </c>
      <c r="AJ15" s="35"/>
      <c r="AK15" s="41"/>
      <c r="AL15" s="41"/>
      <c r="AM15" s="19"/>
    </row>
    <row r="16" spans="1:39" s="28" customFormat="1" ht="44.25" customHeight="1" x14ac:dyDescent="0.2">
      <c r="A16" s="19">
        <v>6</v>
      </c>
      <c r="B16" s="20" t="s">
        <v>75</v>
      </c>
      <c r="C16" s="174" t="s">
        <v>402</v>
      </c>
      <c r="D16" s="21" t="s">
        <v>81</v>
      </c>
      <c r="E16" s="166" t="s">
        <v>330</v>
      </c>
      <c r="F16" s="22" t="s">
        <v>82</v>
      </c>
      <c r="G16" s="23" t="s">
        <v>83</v>
      </c>
      <c r="H16" s="24" t="s">
        <v>84</v>
      </c>
      <c r="I16" s="24" t="s">
        <v>56</v>
      </c>
      <c r="J16" s="25" t="s">
        <v>57</v>
      </c>
      <c r="K16" s="26">
        <v>1</v>
      </c>
      <c r="L16" s="27"/>
      <c r="N16" s="27">
        <v>99407.77</v>
      </c>
      <c r="O16" s="19"/>
      <c r="P16" s="29">
        <v>100000</v>
      </c>
      <c r="Q16" s="27">
        <f t="shared" si="0"/>
        <v>96512.39</v>
      </c>
      <c r="R16" s="25">
        <v>1447.69</v>
      </c>
      <c r="S16" s="25">
        <v>97960.08</v>
      </c>
      <c r="T16" s="31"/>
      <c r="U16" s="32"/>
      <c r="V16" s="40"/>
      <c r="W16" s="19"/>
      <c r="X16" s="25"/>
      <c r="Y16" s="25"/>
      <c r="Z16" s="25"/>
      <c r="AA16" s="25"/>
      <c r="AB16" s="25"/>
      <c r="AC16" s="25"/>
      <c r="AD16" s="25">
        <v>1</v>
      </c>
      <c r="AE16" s="25"/>
      <c r="AF16" s="25"/>
      <c r="AG16" s="25"/>
      <c r="AH16" s="45">
        <v>1160</v>
      </c>
      <c r="AI16" s="35" t="s">
        <v>58</v>
      </c>
      <c r="AJ16" s="35" t="s">
        <v>85</v>
      </c>
      <c r="AK16" s="41"/>
      <c r="AL16" s="41"/>
      <c r="AM16" s="19"/>
    </row>
    <row r="17" spans="1:39" s="28" customFormat="1" ht="44.25" customHeight="1" x14ac:dyDescent="0.2">
      <c r="A17" s="19">
        <v>7</v>
      </c>
      <c r="B17" s="20" t="s">
        <v>75</v>
      </c>
      <c r="C17" s="174" t="s">
        <v>402</v>
      </c>
      <c r="D17" s="21" t="s">
        <v>86</v>
      </c>
      <c r="E17" s="166" t="s">
        <v>331</v>
      </c>
      <c r="F17" s="22" t="s">
        <v>87</v>
      </c>
      <c r="G17" s="23" t="s">
        <v>88</v>
      </c>
      <c r="H17" s="24">
        <v>530</v>
      </c>
      <c r="I17" s="24" t="s">
        <v>56</v>
      </c>
      <c r="J17" s="25" t="s">
        <v>57</v>
      </c>
      <c r="K17" s="26">
        <v>1</v>
      </c>
      <c r="L17" s="27"/>
      <c r="M17" s="43"/>
      <c r="N17" s="27">
        <v>249713.2</v>
      </c>
      <c r="O17" s="19"/>
      <c r="P17" s="29">
        <v>250000</v>
      </c>
      <c r="Q17" s="27">
        <f t="shared" si="0"/>
        <v>0</v>
      </c>
      <c r="R17" s="19"/>
      <c r="S17" s="19"/>
      <c r="T17" s="31"/>
      <c r="U17" s="32"/>
      <c r="V17" s="40"/>
      <c r="W17" s="19"/>
      <c r="X17" s="25"/>
      <c r="Y17" s="25"/>
      <c r="Z17" s="25">
        <v>1</v>
      </c>
      <c r="AA17" s="25"/>
      <c r="AB17" s="25"/>
      <c r="AC17" s="25"/>
      <c r="AD17" s="25"/>
      <c r="AE17" s="25"/>
      <c r="AF17" s="25"/>
      <c r="AG17" s="25"/>
      <c r="AH17" s="25"/>
      <c r="AI17" s="35" t="s">
        <v>58</v>
      </c>
      <c r="AJ17" s="35"/>
      <c r="AK17" s="41"/>
      <c r="AL17" s="41"/>
      <c r="AM17" s="19"/>
    </row>
    <row r="18" spans="1:39" s="28" customFormat="1" ht="44.25" customHeight="1" x14ac:dyDescent="0.2">
      <c r="A18" s="19">
        <v>8</v>
      </c>
      <c r="B18" s="20" t="s">
        <v>75</v>
      </c>
      <c r="C18" s="174" t="s">
        <v>402</v>
      </c>
      <c r="D18" s="21" t="s">
        <v>89</v>
      </c>
      <c r="E18" s="166" t="s">
        <v>332</v>
      </c>
      <c r="F18" s="22" t="s">
        <v>90</v>
      </c>
      <c r="G18" s="23" t="s">
        <v>54</v>
      </c>
      <c r="H18" s="24" t="s">
        <v>55</v>
      </c>
      <c r="I18" s="24" t="s">
        <v>56</v>
      </c>
      <c r="J18" s="25" t="s">
        <v>64</v>
      </c>
      <c r="K18" s="26">
        <v>1</v>
      </c>
      <c r="L18" s="27"/>
      <c r="M18" s="43"/>
      <c r="N18" s="27">
        <v>124952.73</v>
      </c>
      <c r="O18" s="19"/>
      <c r="P18" s="29">
        <v>125000</v>
      </c>
      <c r="Q18" s="27">
        <f t="shared" si="0"/>
        <v>96602.560000000012</v>
      </c>
      <c r="R18" s="27">
        <v>1449.04</v>
      </c>
      <c r="S18" s="27">
        <v>98051.6</v>
      </c>
      <c r="T18" s="31"/>
      <c r="U18" s="32"/>
      <c r="V18" s="40"/>
      <c r="W18" s="19"/>
      <c r="X18" s="25"/>
      <c r="Y18" s="25"/>
      <c r="Z18" s="25"/>
      <c r="AA18" s="25"/>
      <c r="AB18" s="25"/>
      <c r="AC18" s="25">
        <v>1</v>
      </c>
      <c r="AD18" s="25"/>
      <c r="AE18" s="25"/>
      <c r="AF18" s="25"/>
      <c r="AG18" s="25"/>
      <c r="AH18" s="25"/>
      <c r="AI18" s="35" t="s">
        <v>58</v>
      </c>
      <c r="AJ18" s="41"/>
      <c r="AK18" s="41"/>
      <c r="AL18" s="41"/>
      <c r="AM18" s="19"/>
    </row>
    <row r="19" spans="1:39" s="28" customFormat="1" ht="44.25" customHeight="1" x14ac:dyDescent="0.2">
      <c r="A19" s="19">
        <v>9</v>
      </c>
      <c r="B19" s="20" t="s">
        <v>75</v>
      </c>
      <c r="C19" s="174" t="s">
        <v>402</v>
      </c>
      <c r="D19" s="21" t="s">
        <v>91</v>
      </c>
      <c r="E19" s="166" t="s">
        <v>333</v>
      </c>
      <c r="F19" s="22" t="s">
        <v>92</v>
      </c>
      <c r="G19" s="23" t="s">
        <v>93</v>
      </c>
      <c r="H19" s="24">
        <v>524</v>
      </c>
      <c r="I19" s="24" t="s">
        <v>56</v>
      </c>
      <c r="J19" s="25" t="s">
        <v>57</v>
      </c>
      <c r="K19" s="26">
        <v>1</v>
      </c>
      <c r="L19" s="27"/>
      <c r="N19" s="27">
        <v>74901.600000000006</v>
      </c>
      <c r="O19" s="19"/>
      <c r="P19" s="29">
        <v>75000</v>
      </c>
      <c r="Q19" s="27">
        <f t="shared" si="0"/>
        <v>0</v>
      </c>
      <c r="R19" s="19"/>
      <c r="S19" s="19"/>
      <c r="T19" s="31"/>
      <c r="U19" s="32"/>
      <c r="V19" s="40"/>
      <c r="W19" s="19"/>
      <c r="X19" s="25"/>
      <c r="Y19" s="25"/>
      <c r="Z19" s="25">
        <v>1</v>
      </c>
      <c r="AA19" s="25"/>
      <c r="AB19" s="25"/>
      <c r="AC19" s="25"/>
      <c r="AD19" s="25"/>
      <c r="AE19" s="25"/>
      <c r="AF19" s="25"/>
      <c r="AG19" s="25"/>
      <c r="AH19" s="25"/>
      <c r="AI19" s="35" t="s">
        <v>58</v>
      </c>
      <c r="AJ19" s="41"/>
      <c r="AK19" s="41"/>
      <c r="AL19" s="41"/>
      <c r="AM19" s="19"/>
    </row>
    <row r="20" spans="1:39" s="28" customFormat="1" ht="44.25" customHeight="1" x14ac:dyDescent="0.2">
      <c r="A20" s="19">
        <v>10</v>
      </c>
      <c r="B20" s="20" t="s">
        <v>75</v>
      </c>
      <c r="C20" s="174" t="s">
        <v>402</v>
      </c>
      <c r="D20" s="21" t="s">
        <v>94</v>
      </c>
      <c r="E20" s="167" t="s">
        <v>334</v>
      </c>
      <c r="F20" s="22" t="s">
        <v>95</v>
      </c>
      <c r="G20" s="23" t="s">
        <v>88</v>
      </c>
      <c r="H20" s="24">
        <v>530</v>
      </c>
      <c r="I20" s="24" t="s">
        <v>56</v>
      </c>
      <c r="J20" s="25" t="s">
        <v>80</v>
      </c>
      <c r="K20" s="46"/>
      <c r="L20" s="26">
        <v>1</v>
      </c>
      <c r="M20" s="27">
        <v>39100</v>
      </c>
      <c r="N20" s="38">
        <f>39100-5100</f>
        <v>34000</v>
      </c>
      <c r="O20" s="19"/>
      <c r="P20" s="27">
        <v>40000</v>
      </c>
      <c r="Q20" s="27">
        <f t="shared" si="0"/>
        <v>39100</v>
      </c>
      <c r="R20" s="19"/>
      <c r="S20" s="47">
        <v>39100</v>
      </c>
      <c r="T20" s="27"/>
      <c r="U20" s="32"/>
      <c r="V20" s="40"/>
      <c r="W20" s="19"/>
      <c r="X20" s="25"/>
      <c r="Y20" s="25"/>
      <c r="Z20" s="25"/>
      <c r="AA20" s="25"/>
      <c r="AB20" s="25"/>
      <c r="AC20" s="25">
        <v>1</v>
      </c>
      <c r="AD20" s="25"/>
      <c r="AE20" s="25"/>
      <c r="AF20" s="25"/>
      <c r="AG20" s="25"/>
      <c r="AH20" s="25"/>
      <c r="AI20" s="35" t="s">
        <v>58</v>
      </c>
      <c r="AJ20" s="41"/>
      <c r="AK20" s="41"/>
      <c r="AL20" s="41"/>
      <c r="AM20" s="19"/>
    </row>
    <row r="21" spans="1:39" s="28" customFormat="1" ht="44.25" customHeight="1" x14ac:dyDescent="0.2">
      <c r="A21" s="19">
        <v>11</v>
      </c>
      <c r="B21" s="20" t="s">
        <v>75</v>
      </c>
      <c r="C21" s="174" t="s">
        <v>402</v>
      </c>
      <c r="D21" s="21" t="s">
        <v>96</v>
      </c>
      <c r="E21" s="167" t="s">
        <v>335</v>
      </c>
      <c r="F21" s="22" t="s">
        <v>97</v>
      </c>
      <c r="G21" s="23" t="s">
        <v>62</v>
      </c>
      <c r="H21" s="24" t="s">
        <v>63</v>
      </c>
      <c r="I21" s="24" t="s">
        <v>56</v>
      </c>
      <c r="J21" s="25" t="s">
        <v>80</v>
      </c>
      <c r="K21" s="46"/>
      <c r="L21" s="26">
        <v>1</v>
      </c>
      <c r="M21" s="27">
        <v>74750</v>
      </c>
      <c r="N21" s="38">
        <f>74750-9750</f>
        <v>65000</v>
      </c>
      <c r="O21" s="19"/>
      <c r="P21" s="27">
        <v>75000</v>
      </c>
      <c r="Q21" s="27">
        <v>74750</v>
      </c>
      <c r="R21" s="19"/>
      <c r="S21" s="47">
        <v>74750</v>
      </c>
      <c r="T21" s="27"/>
      <c r="U21" s="32"/>
      <c r="V21" s="40"/>
      <c r="W21" s="19"/>
      <c r="X21" s="25"/>
      <c r="Y21" s="25"/>
      <c r="Z21" s="25"/>
      <c r="AA21" s="25"/>
      <c r="AB21" s="25"/>
      <c r="AC21" s="25"/>
      <c r="AD21" s="25">
        <v>1</v>
      </c>
      <c r="AE21" s="25"/>
      <c r="AF21" s="25"/>
      <c r="AG21" s="25"/>
      <c r="AH21" s="25">
        <v>100</v>
      </c>
      <c r="AI21" s="35" t="s">
        <v>58</v>
      </c>
      <c r="AJ21" s="41"/>
      <c r="AK21" s="41"/>
      <c r="AL21" s="41"/>
      <c r="AM21" s="19"/>
    </row>
    <row r="22" spans="1:39" s="28" customFormat="1" ht="44.25" customHeight="1" x14ac:dyDescent="0.2">
      <c r="A22" s="19">
        <v>12</v>
      </c>
      <c r="B22" s="20" t="s">
        <v>75</v>
      </c>
      <c r="C22" s="174" t="s">
        <v>402</v>
      </c>
      <c r="D22" s="21" t="s">
        <v>98</v>
      </c>
      <c r="E22" s="166" t="s">
        <v>336</v>
      </c>
      <c r="F22" s="22" t="s">
        <v>99</v>
      </c>
      <c r="G22" s="23" t="s">
        <v>100</v>
      </c>
      <c r="H22" s="24" t="s">
        <v>101</v>
      </c>
      <c r="I22" s="24" t="s">
        <v>56</v>
      </c>
      <c r="J22" s="25" t="s">
        <v>80</v>
      </c>
      <c r="K22" s="27"/>
      <c r="L22" s="26">
        <v>1</v>
      </c>
      <c r="M22" s="27">
        <v>74750</v>
      </c>
      <c r="N22" s="38">
        <f>74750-9750</f>
        <v>65000</v>
      </c>
      <c r="O22" s="19"/>
      <c r="P22" s="27">
        <v>75000</v>
      </c>
      <c r="Q22" s="27">
        <v>74750</v>
      </c>
      <c r="R22" s="19"/>
      <c r="S22" s="47">
        <v>74750</v>
      </c>
      <c r="T22" s="27"/>
      <c r="U22" s="32"/>
      <c r="V22" s="40"/>
      <c r="W22" s="19"/>
      <c r="X22" s="25"/>
      <c r="Y22" s="25"/>
      <c r="Z22" s="25"/>
      <c r="AA22" s="25"/>
      <c r="AB22" s="25"/>
      <c r="AC22" s="25"/>
      <c r="AD22" s="25">
        <v>1</v>
      </c>
      <c r="AE22" s="25"/>
      <c r="AF22" s="25"/>
      <c r="AG22" s="25"/>
      <c r="AH22" s="25">
        <v>130</v>
      </c>
      <c r="AI22" s="35" t="s">
        <v>58</v>
      </c>
      <c r="AJ22" s="41"/>
      <c r="AK22" s="41"/>
      <c r="AL22" s="41"/>
      <c r="AM22" s="19"/>
    </row>
    <row r="23" spans="1:39" s="28" customFormat="1" ht="44.25" customHeight="1" x14ac:dyDescent="0.2">
      <c r="A23" s="19">
        <v>13</v>
      </c>
      <c r="B23" s="20" t="s">
        <v>75</v>
      </c>
      <c r="C23" s="174" t="s">
        <v>402</v>
      </c>
      <c r="D23" s="21" t="s">
        <v>102</v>
      </c>
      <c r="E23" s="167" t="s">
        <v>337</v>
      </c>
      <c r="F23" s="22" t="s">
        <v>103</v>
      </c>
      <c r="G23" s="23" t="s">
        <v>104</v>
      </c>
      <c r="H23" s="24" t="s">
        <v>105</v>
      </c>
      <c r="I23" s="24" t="s">
        <v>56</v>
      </c>
      <c r="J23" s="25" t="s">
        <v>80</v>
      </c>
      <c r="K23" s="27"/>
      <c r="L23" s="26">
        <v>1</v>
      </c>
      <c r="M23" s="27">
        <v>34500</v>
      </c>
      <c r="N23" s="38">
        <f>34500-4500</f>
        <v>30000</v>
      </c>
      <c r="O23" s="19"/>
      <c r="P23" s="27">
        <v>35000</v>
      </c>
      <c r="Q23" s="27">
        <v>34500</v>
      </c>
      <c r="R23" s="19"/>
      <c r="S23" s="47">
        <v>34500</v>
      </c>
      <c r="T23" s="27"/>
      <c r="U23" s="32"/>
      <c r="V23" s="40"/>
      <c r="W23" s="19"/>
      <c r="X23" s="25"/>
      <c r="Y23" s="25"/>
      <c r="Z23" s="25"/>
      <c r="AA23" s="25"/>
      <c r="AB23" s="25"/>
      <c r="AC23" s="25">
        <v>1</v>
      </c>
      <c r="AD23" s="25"/>
      <c r="AE23" s="25"/>
      <c r="AF23" s="25"/>
      <c r="AG23" s="25"/>
      <c r="AH23" s="25"/>
      <c r="AI23" s="35" t="s">
        <v>58</v>
      </c>
      <c r="AJ23" s="41"/>
      <c r="AK23" s="41"/>
      <c r="AL23" s="41"/>
      <c r="AM23" s="19"/>
    </row>
    <row r="24" spans="1:39" s="28" customFormat="1" ht="44.25" customHeight="1" x14ac:dyDescent="0.2">
      <c r="A24" s="19">
        <v>14</v>
      </c>
      <c r="B24" s="20" t="s">
        <v>75</v>
      </c>
      <c r="C24" s="174" t="s">
        <v>402</v>
      </c>
      <c r="D24" s="21" t="s">
        <v>106</v>
      </c>
      <c r="E24" s="168" t="s">
        <v>338</v>
      </c>
      <c r="F24" s="22" t="s">
        <v>107</v>
      </c>
      <c r="G24" s="23" t="s">
        <v>54</v>
      </c>
      <c r="H24" s="24" t="s">
        <v>55</v>
      </c>
      <c r="I24" s="24" t="s">
        <v>56</v>
      </c>
      <c r="J24" s="25" t="s">
        <v>57</v>
      </c>
      <c r="K24" s="27"/>
      <c r="L24" s="26">
        <v>1</v>
      </c>
      <c r="M24" s="27">
        <v>73692</v>
      </c>
      <c r="N24" s="48">
        <f>M24-9612</f>
        <v>64080</v>
      </c>
      <c r="O24" s="19"/>
      <c r="P24" s="27">
        <v>75000</v>
      </c>
      <c r="Q24" s="27">
        <f t="shared" ref="Q24:Q47" si="1">S24-R24</f>
        <v>0</v>
      </c>
      <c r="R24" s="19"/>
      <c r="S24" s="25"/>
      <c r="T24" s="27"/>
      <c r="U24" s="32"/>
      <c r="V24" s="40"/>
      <c r="W24" s="19"/>
      <c r="X24" s="25"/>
      <c r="Y24" s="25"/>
      <c r="Z24" s="25">
        <v>1</v>
      </c>
      <c r="AA24" s="25"/>
      <c r="AB24" s="25"/>
      <c r="AC24" s="25"/>
      <c r="AD24" s="25"/>
      <c r="AE24" s="25"/>
      <c r="AF24" s="25"/>
      <c r="AG24" s="25"/>
      <c r="AH24" s="25">
        <v>2300</v>
      </c>
      <c r="AI24" s="35" t="s">
        <v>58</v>
      </c>
      <c r="AJ24" s="41"/>
      <c r="AK24" s="41"/>
      <c r="AL24" s="41"/>
      <c r="AM24" s="19"/>
    </row>
    <row r="25" spans="1:39" s="28" customFormat="1" ht="44.25" customHeight="1" x14ac:dyDescent="0.2">
      <c r="A25" s="19">
        <v>15</v>
      </c>
      <c r="B25" s="20" t="s">
        <v>75</v>
      </c>
      <c r="C25" s="174" t="s">
        <v>402</v>
      </c>
      <c r="D25" s="21" t="s">
        <v>108</v>
      </c>
      <c r="E25" s="167" t="s">
        <v>339</v>
      </c>
      <c r="F25" s="22" t="s">
        <v>109</v>
      </c>
      <c r="G25" s="23" t="s">
        <v>110</v>
      </c>
      <c r="H25" s="24">
        <v>532</v>
      </c>
      <c r="I25" s="24" t="s">
        <v>56</v>
      </c>
      <c r="J25" s="25" t="s">
        <v>57</v>
      </c>
      <c r="K25" s="27"/>
      <c r="L25" s="26">
        <v>1</v>
      </c>
      <c r="M25" s="27">
        <v>125000</v>
      </c>
      <c r="N25" s="48">
        <f>M25-15690</f>
        <v>109310</v>
      </c>
      <c r="O25" s="19"/>
      <c r="P25" s="27">
        <v>125000</v>
      </c>
      <c r="Q25" s="27">
        <f t="shared" si="1"/>
        <v>0</v>
      </c>
      <c r="R25" s="19"/>
      <c r="S25" s="25"/>
      <c r="T25" s="27"/>
      <c r="U25" s="32"/>
      <c r="V25" s="40"/>
      <c r="W25" s="19"/>
      <c r="X25" s="25"/>
      <c r="Y25" s="25"/>
      <c r="Z25" s="25">
        <v>1</v>
      </c>
      <c r="AA25" s="25"/>
      <c r="AB25" s="25"/>
      <c r="AC25" s="25"/>
      <c r="AD25" s="25"/>
      <c r="AE25" s="25"/>
      <c r="AF25" s="25"/>
      <c r="AG25" s="25"/>
      <c r="AH25" s="25"/>
      <c r="AI25" s="35" t="s">
        <v>58</v>
      </c>
      <c r="AJ25" s="41"/>
      <c r="AK25" s="41"/>
      <c r="AL25" s="41"/>
      <c r="AM25" s="19"/>
    </row>
    <row r="26" spans="1:39" s="28" customFormat="1" ht="44.25" customHeight="1" x14ac:dyDescent="0.2">
      <c r="A26" s="19">
        <v>16</v>
      </c>
      <c r="B26" s="49" t="s">
        <v>111</v>
      </c>
      <c r="C26" s="175" t="s">
        <v>403</v>
      </c>
      <c r="D26" s="21" t="s">
        <v>112</v>
      </c>
      <c r="E26" s="167" t="s">
        <v>340</v>
      </c>
      <c r="F26" s="22" t="s">
        <v>113</v>
      </c>
      <c r="G26" s="23" t="s">
        <v>88</v>
      </c>
      <c r="H26" s="24">
        <v>530</v>
      </c>
      <c r="I26" s="24" t="s">
        <v>56</v>
      </c>
      <c r="J26" s="50" t="s">
        <v>114</v>
      </c>
      <c r="K26" s="26">
        <v>1</v>
      </c>
      <c r="L26" s="46"/>
      <c r="M26" s="43"/>
      <c r="N26" s="27">
        <v>200000</v>
      </c>
      <c r="O26" s="19"/>
      <c r="P26" s="29">
        <v>200000</v>
      </c>
      <c r="Q26" s="27">
        <f t="shared" si="1"/>
        <v>0</v>
      </c>
      <c r="R26" s="27"/>
      <c r="S26" s="27"/>
      <c r="T26" s="31"/>
      <c r="U26" s="32"/>
      <c r="V26" s="40"/>
      <c r="W26" s="19"/>
      <c r="X26" s="25"/>
      <c r="Y26" s="25"/>
      <c r="Z26" s="25">
        <v>1</v>
      </c>
      <c r="AA26" s="25"/>
      <c r="AB26" s="25"/>
      <c r="AC26" s="25"/>
      <c r="AD26" s="25"/>
      <c r="AE26" s="25"/>
      <c r="AF26" s="25"/>
      <c r="AG26" s="25"/>
      <c r="AH26" s="25"/>
      <c r="AI26" s="35" t="s">
        <v>115</v>
      </c>
      <c r="AJ26" s="41"/>
      <c r="AK26" s="41"/>
      <c r="AL26" s="41"/>
      <c r="AM26" s="19"/>
    </row>
    <row r="27" spans="1:39" s="28" customFormat="1" ht="44.25" customHeight="1" x14ac:dyDescent="0.2">
      <c r="A27" s="19">
        <v>17</v>
      </c>
      <c r="B27" s="49" t="s">
        <v>111</v>
      </c>
      <c r="C27" s="175" t="s">
        <v>403</v>
      </c>
      <c r="D27" s="21" t="s">
        <v>116</v>
      </c>
      <c r="E27" s="167" t="s">
        <v>341</v>
      </c>
      <c r="F27" s="22" t="s">
        <v>117</v>
      </c>
      <c r="G27" s="23" t="s">
        <v>78</v>
      </c>
      <c r="H27" s="24" t="s">
        <v>79</v>
      </c>
      <c r="I27" s="24" t="s">
        <v>56</v>
      </c>
      <c r="J27" s="50" t="s">
        <v>114</v>
      </c>
      <c r="K27" s="26">
        <v>1</v>
      </c>
      <c r="L27" s="27"/>
      <c r="N27" s="27">
        <v>200000</v>
      </c>
      <c r="O27" s="19"/>
      <c r="P27" s="29">
        <v>200000</v>
      </c>
      <c r="Q27" s="27">
        <f t="shared" si="1"/>
        <v>0</v>
      </c>
      <c r="R27" s="27"/>
      <c r="S27" s="27"/>
      <c r="T27" s="31"/>
      <c r="U27" s="32"/>
      <c r="V27" s="40"/>
      <c r="W27" s="19"/>
      <c r="X27" s="25"/>
      <c r="Y27" s="25"/>
      <c r="Z27" s="25">
        <v>1</v>
      </c>
      <c r="AA27" s="25"/>
      <c r="AB27" s="25"/>
      <c r="AC27" s="25"/>
      <c r="AD27" s="25"/>
      <c r="AE27" s="25"/>
      <c r="AF27" s="25"/>
      <c r="AG27" s="25"/>
      <c r="AH27" s="25">
        <f>543+100</f>
        <v>643</v>
      </c>
      <c r="AI27" s="35" t="s">
        <v>115</v>
      </c>
      <c r="AJ27" s="41"/>
      <c r="AK27" s="41"/>
      <c r="AL27" s="41"/>
      <c r="AM27" s="19"/>
    </row>
    <row r="28" spans="1:39" s="28" customFormat="1" ht="44.25" customHeight="1" x14ac:dyDescent="0.2">
      <c r="A28" s="19">
        <v>18</v>
      </c>
      <c r="B28" s="49" t="s">
        <v>111</v>
      </c>
      <c r="C28" s="175" t="s">
        <v>403</v>
      </c>
      <c r="D28" s="21" t="s">
        <v>118</v>
      </c>
      <c r="E28" s="167" t="s">
        <v>342</v>
      </c>
      <c r="F28" s="22" t="s">
        <v>119</v>
      </c>
      <c r="G28" s="23" t="s">
        <v>120</v>
      </c>
      <c r="H28" s="24" t="s">
        <v>121</v>
      </c>
      <c r="I28" s="24" t="s">
        <v>56</v>
      </c>
      <c r="J28" s="50" t="s">
        <v>114</v>
      </c>
      <c r="K28" s="26">
        <v>1</v>
      </c>
      <c r="L28" s="27"/>
      <c r="M28" s="43"/>
      <c r="N28" s="27">
        <v>199535.06</v>
      </c>
      <c r="O28" s="19"/>
      <c r="P28" s="29">
        <v>200000</v>
      </c>
      <c r="Q28" s="27">
        <f t="shared" si="1"/>
        <v>193723.36</v>
      </c>
      <c r="R28" s="27">
        <v>2905.85</v>
      </c>
      <c r="S28" s="27">
        <v>196629.21</v>
      </c>
      <c r="T28" s="31"/>
      <c r="U28" s="32"/>
      <c r="V28" s="40"/>
      <c r="W28" s="19"/>
      <c r="X28" s="25"/>
      <c r="Y28" s="25"/>
      <c r="Z28" s="25"/>
      <c r="AA28" s="25"/>
      <c r="AB28" s="25"/>
      <c r="AC28" s="25"/>
      <c r="AD28" s="25">
        <v>1</v>
      </c>
      <c r="AE28" s="25"/>
      <c r="AF28" s="25"/>
      <c r="AG28" s="25"/>
      <c r="AH28" s="25">
        <f>250+1257</f>
        <v>1507</v>
      </c>
      <c r="AI28" s="35" t="s">
        <v>58</v>
      </c>
      <c r="AJ28" s="41" t="s">
        <v>122</v>
      </c>
      <c r="AK28" s="41"/>
      <c r="AL28" s="41"/>
      <c r="AM28" s="19"/>
    </row>
    <row r="29" spans="1:39" s="28" customFormat="1" ht="44.25" customHeight="1" x14ac:dyDescent="0.2">
      <c r="A29" s="19">
        <v>19</v>
      </c>
      <c r="B29" s="49" t="s">
        <v>111</v>
      </c>
      <c r="C29" s="175" t="s">
        <v>403</v>
      </c>
      <c r="D29" s="21" t="s">
        <v>123</v>
      </c>
      <c r="E29" s="167" t="s">
        <v>343</v>
      </c>
      <c r="F29" s="51" t="s">
        <v>124</v>
      </c>
      <c r="G29" s="23" t="s">
        <v>125</v>
      </c>
      <c r="H29" s="24" t="s">
        <v>126</v>
      </c>
      <c r="I29" s="24" t="s">
        <v>56</v>
      </c>
      <c r="J29" s="25" t="s">
        <v>80</v>
      </c>
      <c r="K29" s="26">
        <v>1</v>
      </c>
      <c r="L29" s="27"/>
      <c r="M29" s="43"/>
      <c r="N29" s="27">
        <v>199026.9</v>
      </c>
      <c r="O29" s="19"/>
      <c r="P29" s="29">
        <v>200000</v>
      </c>
      <c r="Q29" s="27"/>
      <c r="R29" s="27"/>
      <c r="S29" s="27"/>
      <c r="T29" s="31"/>
      <c r="U29" s="32"/>
      <c r="V29" s="40"/>
      <c r="W29" s="19"/>
      <c r="X29" s="25"/>
      <c r="Y29" s="25"/>
      <c r="Z29" s="25">
        <v>1</v>
      </c>
      <c r="AA29" s="25"/>
      <c r="AB29" s="25"/>
      <c r="AC29" s="25"/>
      <c r="AD29" s="25"/>
      <c r="AE29" s="25"/>
      <c r="AF29" s="25"/>
      <c r="AG29" s="25"/>
      <c r="AH29" s="25">
        <f>120+450</f>
        <v>570</v>
      </c>
      <c r="AI29" s="35" t="s">
        <v>58</v>
      </c>
      <c r="AJ29" s="41"/>
      <c r="AK29" s="41"/>
      <c r="AL29" s="41"/>
      <c r="AM29" s="19"/>
    </row>
    <row r="30" spans="1:39" s="28" customFormat="1" ht="44.25" customHeight="1" x14ac:dyDescent="0.2">
      <c r="A30" s="19">
        <v>20</v>
      </c>
      <c r="B30" s="49" t="s">
        <v>111</v>
      </c>
      <c r="C30" s="175" t="s">
        <v>403</v>
      </c>
      <c r="D30" s="21" t="s">
        <v>127</v>
      </c>
      <c r="E30" s="167" t="s">
        <v>344</v>
      </c>
      <c r="F30" s="22" t="s">
        <v>128</v>
      </c>
      <c r="G30" s="23" t="s">
        <v>129</v>
      </c>
      <c r="H30" s="24" t="s">
        <v>130</v>
      </c>
      <c r="I30" s="24" t="s">
        <v>56</v>
      </c>
      <c r="J30" s="25" t="s">
        <v>80</v>
      </c>
      <c r="K30" s="26">
        <v>1</v>
      </c>
      <c r="L30" s="27"/>
      <c r="M30" s="43"/>
      <c r="N30" s="27">
        <v>199935.98</v>
      </c>
      <c r="O30" s="19"/>
      <c r="P30" s="29">
        <v>200000</v>
      </c>
      <c r="Q30" s="27">
        <f t="shared" si="1"/>
        <v>194112.6</v>
      </c>
      <c r="R30" s="27">
        <v>2911.69</v>
      </c>
      <c r="S30" s="27">
        <v>197024.29</v>
      </c>
      <c r="T30" s="31"/>
      <c r="U30" s="32"/>
      <c r="V30" s="40"/>
      <c r="W30" s="19"/>
      <c r="X30" s="25"/>
      <c r="Y30" s="25"/>
      <c r="Z30" s="25"/>
      <c r="AA30" s="25"/>
      <c r="AB30" s="25"/>
      <c r="AC30" s="25"/>
      <c r="AD30" s="25">
        <v>1</v>
      </c>
      <c r="AE30" s="25"/>
      <c r="AF30" s="25"/>
      <c r="AG30" s="25"/>
      <c r="AH30" s="25">
        <v>180</v>
      </c>
      <c r="AI30" s="35" t="s">
        <v>58</v>
      </c>
      <c r="AJ30" s="35" t="s">
        <v>131</v>
      </c>
      <c r="AK30" s="41"/>
      <c r="AL30" s="41"/>
      <c r="AM30" s="19"/>
    </row>
    <row r="31" spans="1:39" s="28" customFormat="1" ht="44.25" customHeight="1" x14ac:dyDescent="0.2">
      <c r="A31" s="19">
        <v>21</v>
      </c>
      <c r="B31" s="49" t="s">
        <v>111</v>
      </c>
      <c r="C31" s="175" t="s">
        <v>403</v>
      </c>
      <c r="D31" s="21" t="s">
        <v>132</v>
      </c>
      <c r="E31" s="167" t="s">
        <v>345</v>
      </c>
      <c r="F31" s="22" t="s">
        <v>133</v>
      </c>
      <c r="G31" s="23" t="s">
        <v>134</v>
      </c>
      <c r="H31" s="24">
        <v>496</v>
      </c>
      <c r="I31" s="24" t="s">
        <v>56</v>
      </c>
      <c r="J31" s="25" t="s">
        <v>135</v>
      </c>
      <c r="K31" s="26">
        <v>1</v>
      </c>
      <c r="L31" s="27"/>
      <c r="M31" s="43"/>
      <c r="N31" s="27">
        <v>199983.05</v>
      </c>
      <c r="O31" s="19"/>
      <c r="P31" s="29">
        <v>200000</v>
      </c>
      <c r="Q31" s="27">
        <f t="shared" si="1"/>
        <v>0</v>
      </c>
      <c r="R31" s="27"/>
      <c r="S31" s="27"/>
      <c r="T31" s="31"/>
      <c r="U31" s="32"/>
      <c r="V31" s="40"/>
      <c r="W31" s="19"/>
      <c r="X31" s="25"/>
      <c r="Y31" s="25"/>
      <c r="Z31" s="25">
        <v>1</v>
      </c>
      <c r="AA31" s="25"/>
      <c r="AB31" s="25"/>
      <c r="AC31" s="25"/>
      <c r="AD31" s="25"/>
      <c r="AE31" s="25"/>
      <c r="AF31" s="25"/>
      <c r="AG31" s="25"/>
      <c r="AH31" s="25">
        <f>150+560</f>
        <v>710</v>
      </c>
      <c r="AI31" s="35" t="s">
        <v>58</v>
      </c>
      <c r="AJ31" s="41"/>
      <c r="AK31" s="41"/>
      <c r="AL31" s="41"/>
      <c r="AM31" s="19"/>
    </row>
    <row r="32" spans="1:39" s="28" customFormat="1" ht="44.25" customHeight="1" x14ac:dyDescent="0.2">
      <c r="A32" s="19">
        <v>22</v>
      </c>
      <c r="B32" s="49" t="s">
        <v>111</v>
      </c>
      <c r="C32" s="175" t="s">
        <v>403</v>
      </c>
      <c r="D32" s="21" t="s">
        <v>136</v>
      </c>
      <c r="E32" s="167" t="s">
        <v>346</v>
      </c>
      <c r="F32" s="22" t="s">
        <v>137</v>
      </c>
      <c r="G32" s="23" t="s">
        <v>138</v>
      </c>
      <c r="H32" s="24" t="s">
        <v>105</v>
      </c>
      <c r="I32" s="24" t="s">
        <v>56</v>
      </c>
      <c r="J32" s="25" t="s">
        <v>57</v>
      </c>
      <c r="K32" s="46"/>
      <c r="L32" s="26">
        <v>1</v>
      </c>
      <c r="M32" s="43"/>
      <c r="N32" s="27">
        <v>99599.6</v>
      </c>
      <c r="O32" s="19"/>
      <c r="P32" s="29">
        <v>100000</v>
      </c>
      <c r="Q32" s="27">
        <f t="shared" si="1"/>
        <v>0</v>
      </c>
      <c r="R32" s="27"/>
      <c r="S32" s="27"/>
      <c r="T32" s="31"/>
      <c r="U32" s="32"/>
      <c r="V32" s="40"/>
      <c r="W32" s="19"/>
      <c r="X32" s="25"/>
      <c r="Y32" s="25"/>
      <c r="Z32" s="25">
        <v>1</v>
      </c>
      <c r="AA32" s="25"/>
      <c r="AB32" s="25"/>
      <c r="AC32" s="25"/>
      <c r="AD32" s="25"/>
      <c r="AE32" s="25"/>
      <c r="AF32" s="25"/>
      <c r="AG32" s="25"/>
      <c r="AH32" s="25"/>
      <c r="AI32" s="35" t="s">
        <v>58</v>
      </c>
      <c r="AJ32" s="41"/>
      <c r="AK32" s="41"/>
      <c r="AL32" s="41"/>
      <c r="AM32" s="19"/>
    </row>
    <row r="33" spans="1:39" s="28" customFormat="1" ht="44.25" customHeight="1" x14ac:dyDescent="0.2">
      <c r="A33" s="19">
        <v>23</v>
      </c>
      <c r="B33" s="49" t="s">
        <v>111</v>
      </c>
      <c r="C33" s="175" t="s">
        <v>403</v>
      </c>
      <c r="D33" s="21" t="s">
        <v>139</v>
      </c>
      <c r="E33" s="173" t="s">
        <v>353</v>
      </c>
      <c r="F33" s="51" t="s">
        <v>140</v>
      </c>
      <c r="G33" s="23" t="s">
        <v>104</v>
      </c>
      <c r="H33" s="24" t="s">
        <v>105</v>
      </c>
      <c r="I33" s="24" t="s">
        <v>56</v>
      </c>
      <c r="J33" s="25" t="s">
        <v>80</v>
      </c>
      <c r="K33" s="26">
        <v>1</v>
      </c>
      <c r="L33" s="52"/>
      <c r="M33" s="43"/>
      <c r="N33" s="27">
        <v>499605.11</v>
      </c>
      <c r="O33" s="19"/>
      <c r="P33" s="53">
        <v>500000</v>
      </c>
      <c r="Q33" s="27">
        <f t="shared" si="1"/>
        <v>485053.5</v>
      </c>
      <c r="R33" s="27">
        <v>7275.8</v>
      </c>
      <c r="S33" s="27">
        <v>492329.3</v>
      </c>
      <c r="T33" s="31"/>
      <c r="U33" s="32"/>
      <c r="V33" s="40"/>
      <c r="W33" s="19"/>
      <c r="X33" s="25"/>
      <c r="Y33" s="25"/>
      <c r="Z33" s="25"/>
      <c r="AA33" s="25"/>
      <c r="AB33" s="25"/>
      <c r="AC33" s="25">
        <v>1</v>
      </c>
      <c r="AD33" s="25"/>
      <c r="AE33" s="25"/>
      <c r="AF33" s="25"/>
      <c r="AG33" s="25"/>
      <c r="AH33" s="25">
        <v>985</v>
      </c>
      <c r="AI33" s="35" t="s">
        <v>58</v>
      </c>
      <c r="AJ33" s="41"/>
      <c r="AK33" s="41"/>
      <c r="AL33" s="41"/>
      <c r="AM33" s="19"/>
    </row>
    <row r="34" spans="1:39" s="28" customFormat="1" ht="44.25" customHeight="1" x14ac:dyDescent="0.2">
      <c r="A34" s="19">
        <v>24</v>
      </c>
      <c r="B34" s="49" t="s">
        <v>111</v>
      </c>
      <c r="C34" s="175" t="s">
        <v>403</v>
      </c>
      <c r="D34" s="21" t="s">
        <v>141</v>
      </c>
      <c r="E34" s="167" t="s">
        <v>347</v>
      </c>
      <c r="F34" s="22" t="s">
        <v>142</v>
      </c>
      <c r="G34" s="23" t="s">
        <v>143</v>
      </c>
      <c r="H34" s="24" t="s">
        <v>144</v>
      </c>
      <c r="I34" s="24" t="s">
        <v>56</v>
      </c>
      <c r="J34" s="50" t="s">
        <v>114</v>
      </c>
      <c r="K34" s="26">
        <v>1</v>
      </c>
      <c r="L34" s="27"/>
      <c r="M34" s="43"/>
      <c r="N34" s="27">
        <v>200000</v>
      </c>
      <c r="O34" s="19"/>
      <c r="P34" s="29">
        <v>200000</v>
      </c>
      <c r="Q34" s="27">
        <f t="shared" si="1"/>
        <v>0</v>
      </c>
      <c r="R34" s="27"/>
      <c r="S34" s="27"/>
      <c r="T34" s="31"/>
      <c r="U34" s="32"/>
      <c r="V34" s="40"/>
      <c r="W34" s="19"/>
      <c r="X34" s="25"/>
      <c r="Y34" s="25"/>
      <c r="Z34" s="25">
        <v>1</v>
      </c>
      <c r="AA34" s="25"/>
      <c r="AB34" s="25"/>
      <c r="AC34" s="25"/>
      <c r="AD34" s="25"/>
      <c r="AE34" s="25"/>
      <c r="AF34" s="25"/>
      <c r="AG34" s="25"/>
      <c r="AH34" s="25">
        <f>321+1748</f>
        <v>2069</v>
      </c>
      <c r="AI34" s="35" t="s">
        <v>115</v>
      </c>
      <c r="AJ34" s="41"/>
      <c r="AK34" s="41"/>
      <c r="AL34" s="41"/>
      <c r="AM34" s="19"/>
    </row>
    <row r="35" spans="1:39" s="28" customFormat="1" ht="44.25" customHeight="1" x14ac:dyDescent="0.2">
      <c r="A35" s="19">
        <v>25</v>
      </c>
      <c r="B35" s="49" t="s">
        <v>111</v>
      </c>
      <c r="C35" s="175" t="s">
        <v>403</v>
      </c>
      <c r="D35" s="21" t="s">
        <v>145</v>
      </c>
      <c r="E35" s="167" t="s">
        <v>348</v>
      </c>
      <c r="F35" s="22" t="s">
        <v>146</v>
      </c>
      <c r="G35" s="23" t="s">
        <v>83</v>
      </c>
      <c r="H35" s="54" t="s">
        <v>84</v>
      </c>
      <c r="I35" s="24" t="s">
        <v>56</v>
      </c>
      <c r="J35" s="25" t="s">
        <v>57</v>
      </c>
      <c r="K35" s="26">
        <v>1</v>
      </c>
      <c r="L35" s="27"/>
      <c r="M35" s="43"/>
      <c r="N35" s="27">
        <v>199850.9</v>
      </c>
      <c r="O35" s="19"/>
      <c r="P35" s="29">
        <v>200000</v>
      </c>
      <c r="Q35" s="27">
        <f t="shared" si="1"/>
        <v>0</v>
      </c>
      <c r="R35" s="27"/>
      <c r="S35" s="27"/>
      <c r="T35" s="31"/>
      <c r="U35" s="32"/>
      <c r="V35" s="40"/>
      <c r="W35" s="19"/>
      <c r="X35" s="25"/>
      <c r="Y35" s="25"/>
      <c r="Z35" s="25">
        <v>1</v>
      </c>
      <c r="AA35" s="25"/>
      <c r="AB35" s="25"/>
      <c r="AC35" s="25"/>
      <c r="AD35" s="25"/>
      <c r="AE35" s="25"/>
      <c r="AF35" s="25"/>
      <c r="AG35" s="25"/>
      <c r="AH35" s="25">
        <v>800</v>
      </c>
      <c r="AI35" s="35" t="s">
        <v>58</v>
      </c>
      <c r="AJ35" s="41"/>
      <c r="AK35" s="41"/>
      <c r="AL35" s="41"/>
      <c r="AM35" s="19"/>
    </row>
    <row r="36" spans="1:39" s="28" customFormat="1" ht="44.25" customHeight="1" x14ac:dyDescent="0.2">
      <c r="A36" s="19">
        <v>26</v>
      </c>
      <c r="B36" s="49" t="s">
        <v>111</v>
      </c>
      <c r="C36" s="175" t="s">
        <v>403</v>
      </c>
      <c r="D36" s="21" t="s">
        <v>147</v>
      </c>
      <c r="E36" s="167" t="s">
        <v>349</v>
      </c>
      <c r="F36" s="22" t="s">
        <v>148</v>
      </c>
      <c r="G36" s="23" t="s">
        <v>149</v>
      </c>
      <c r="H36" s="24">
        <v>528</v>
      </c>
      <c r="I36" s="24" t="s">
        <v>56</v>
      </c>
      <c r="J36" s="25" t="s">
        <v>57</v>
      </c>
      <c r="K36" s="26">
        <v>1</v>
      </c>
      <c r="L36" s="27"/>
      <c r="M36" s="43"/>
      <c r="N36" s="27">
        <v>199083.55</v>
      </c>
      <c r="O36" s="19"/>
      <c r="P36" s="29">
        <v>200000</v>
      </c>
      <c r="Q36" s="27">
        <f t="shared" si="1"/>
        <v>193285</v>
      </c>
      <c r="R36" s="27">
        <v>2899.28</v>
      </c>
      <c r="S36" s="27">
        <v>196184.28</v>
      </c>
      <c r="T36" s="31"/>
      <c r="U36" s="32"/>
      <c r="V36" s="40"/>
      <c r="W36" s="19"/>
      <c r="X36" s="25"/>
      <c r="Y36" s="25"/>
      <c r="Z36" s="25"/>
      <c r="AA36" s="25"/>
      <c r="AB36" s="25"/>
      <c r="AC36" s="25"/>
      <c r="AD36" s="25">
        <v>1</v>
      </c>
      <c r="AE36" s="25"/>
      <c r="AF36" s="25"/>
      <c r="AG36" s="25"/>
      <c r="AH36" s="25">
        <v>3200</v>
      </c>
      <c r="AI36" s="35" t="s">
        <v>58</v>
      </c>
      <c r="AJ36" s="41" t="s">
        <v>150</v>
      </c>
      <c r="AK36" s="41"/>
      <c r="AL36" s="41"/>
      <c r="AM36" s="19"/>
    </row>
    <row r="37" spans="1:39" s="28" customFormat="1" ht="44.25" customHeight="1" x14ac:dyDescent="0.2">
      <c r="A37" s="19">
        <v>27</v>
      </c>
      <c r="B37" s="49" t="s">
        <v>111</v>
      </c>
      <c r="C37" s="175" t="s">
        <v>403</v>
      </c>
      <c r="D37" s="21" t="s">
        <v>151</v>
      </c>
      <c r="E37" s="167" t="s">
        <v>350</v>
      </c>
      <c r="F37" s="22" t="s">
        <v>152</v>
      </c>
      <c r="G37" s="23" t="s">
        <v>153</v>
      </c>
      <c r="H37" s="24" t="s">
        <v>154</v>
      </c>
      <c r="I37" s="24" t="s">
        <v>56</v>
      </c>
      <c r="J37" s="25" t="s">
        <v>64</v>
      </c>
      <c r="K37" s="26">
        <v>1</v>
      </c>
      <c r="L37" s="27"/>
      <c r="M37" s="43"/>
      <c r="N37" s="27">
        <v>199811.18</v>
      </c>
      <c r="O37" s="19"/>
      <c r="P37" s="29">
        <v>200000</v>
      </c>
      <c r="Q37" s="27"/>
      <c r="R37" s="27"/>
      <c r="S37" s="27"/>
      <c r="T37" s="31"/>
      <c r="U37" s="32"/>
      <c r="V37" s="40"/>
      <c r="W37" s="19"/>
      <c r="X37" s="25"/>
      <c r="Y37" s="25"/>
      <c r="Z37" s="25">
        <v>1</v>
      </c>
      <c r="AA37" s="25"/>
      <c r="AB37" s="25"/>
      <c r="AC37" s="25"/>
      <c r="AD37" s="25"/>
      <c r="AE37" s="25"/>
      <c r="AF37" s="25"/>
      <c r="AG37" s="25"/>
      <c r="AH37" s="25">
        <v>140</v>
      </c>
      <c r="AI37" s="35" t="s">
        <v>58</v>
      </c>
      <c r="AJ37" s="41"/>
      <c r="AK37" s="41"/>
      <c r="AL37" s="41"/>
      <c r="AM37" s="19"/>
    </row>
    <row r="38" spans="1:39" s="28" customFormat="1" ht="44.25" customHeight="1" x14ac:dyDescent="0.2">
      <c r="A38" s="19">
        <v>28</v>
      </c>
      <c r="B38" s="49" t="s">
        <v>111</v>
      </c>
      <c r="C38" s="175" t="s">
        <v>403</v>
      </c>
      <c r="D38" s="21" t="s">
        <v>155</v>
      </c>
      <c r="E38" s="167" t="s">
        <v>351</v>
      </c>
      <c r="F38" s="22" t="s">
        <v>156</v>
      </c>
      <c r="G38" s="23" t="s">
        <v>110</v>
      </c>
      <c r="H38" s="24">
        <v>532</v>
      </c>
      <c r="I38" s="24" t="s">
        <v>56</v>
      </c>
      <c r="J38" s="50" t="s">
        <v>114</v>
      </c>
      <c r="K38" s="26">
        <v>1</v>
      </c>
      <c r="L38" s="27"/>
      <c r="M38" s="43"/>
      <c r="N38" s="27">
        <v>200000</v>
      </c>
      <c r="O38" s="19"/>
      <c r="P38" s="29">
        <v>200000</v>
      </c>
      <c r="Q38" s="27">
        <f t="shared" si="1"/>
        <v>0</v>
      </c>
      <c r="R38" s="27"/>
      <c r="S38" s="27"/>
      <c r="T38" s="31"/>
      <c r="U38" s="32"/>
      <c r="V38" s="40"/>
      <c r="W38" s="19"/>
      <c r="X38" s="25"/>
      <c r="Y38" s="25"/>
      <c r="Z38" s="25">
        <v>1</v>
      </c>
      <c r="AA38" s="25"/>
      <c r="AB38" s="25"/>
      <c r="AC38" s="25"/>
      <c r="AD38" s="25"/>
      <c r="AE38" s="25"/>
      <c r="AF38" s="25"/>
      <c r="AG38" s="25"/>
      <c r="AH38" s="25">
        <v>1054</v>
      </c>
      <c r="AI38" s="35" t="s">
        <v>115</v>
      </c>
      <c r="AJ38" s="41"/>
      <c r="AK38" s="41"/>
      <c r="AL38" s="41"/>
      <c r="AM38" s="19"/>
    </row>
    <row r="39" spans="1:39" s="28" customFormat="1" ht="44.25" customHeight="1" x14ac:dyDescent="0.2">
      <c r="A39" s="19">
        <v>29</v>
      </c>
      <c r="B39" s="49" t="s">
        <v>111</v>
      </c>
      <c r="C39" s="175" t="s">
        <v>403</v>
      </c>
      <c r="D39" s="21" t="s">
        <v>157</v>
      </c>
      <c r="E39" s="167" t="s">
        <v>352</v>
      </c>
      <c r="F39" s="22" t="s">
        <v>158</v>
      </c>
      <c r="G39" s="23" t="s">
        <v>159</v>
      </c>
      <c r="H39" s="24">
        <v>525</v>
      </c>
      <c r="I39" s="24" t="s">
        <v>56</v>
      </c>
      <c r="J39" s="25" t="s">
        <v>80</v>
      </c>
      <c r="K39" s="26">
        <v>1</v>
      </c>
      <c r="L39" s="27"/>
      <c r="N39" s="27">
        <v>199644.51</v>
      </c>
      <c r="O39" s="19"/>
      <c r="P39" s="29">
        <v>200000</v>
      </c>
      <c r="Q39" s="27">
        <f t="shared" si="1"/>
        <v>193829.63</v>
      </c>
      <c r="R39" s="27">
        <v>2907.44</v>
      </c>
      <c r="S39" s="27">
        <v>196737.07</v>
      </c>
      <c r="T39" s="31"/>
      <c r="U39" s="32"/>
      <c r="V39" s="40"/>
      <c r="W39" s="19"/>
      <c r="X39" s="25"/>
      <c r="Y39" s="25"/>
      <c r="Z39" s="25"/>
      <c r="AA39" s="25"/>
      <c r="AB39" s="25"/>
      <c r="AC39" s="25"/>
      <c r="AD39" s="25">
        <v>1</v>
      </c>
      <c r="AE39" s="25"/>
      <c r="AF39" s="25"/>
      <c r="AG39" s="25"/>
      <c r="AH39" s="25">
        <v>495</v>
      </c>
      <c r="AI39" s="35" t="s">
        <v>58</v>
      </c>
      <c r="AJ39" s="41" t="s">
        <v>160</v>
      </c>
      <c r="AK39" s="41"/>
      <c r="AL39" s="41"/>
      <c r="AM39" s="19"/>
    </row>
    <row r="40" spans="1:39" s="28" customFormat="1" ht="44.25" customHeight="1" x14ac:dyDescent="0.2">
      <c r="A40" s="19">
        <v>30</v>
      </c>
      <c r="B40" s="20" t="s">
        <v>161</v>
      </c>
      <c r="C40" s="20" t="s">
        <v>404</v>
      </c>
      <c r="D40" s="21" t="s">
        <v>162</v>
      </c>
      <c r="E40" s="167" t="s">
        <v>354</v>
      </c>
      <c r="F40" s="22" t="s">
        <v>163</v>
      </c>
      <c r="G40" s="23" t="s">
        <v>164</v>
      </c>
      <c r="H40" s="24">
        <v>531</v>
      </c>
      <c r="I40" s="24" t="s">
        <v>56</v>
      </c>
      <c r="J40" s="25" t="s">
        <v>64</v>
      </c>
      <c r="K40" s="26">
        <v>1</v>
      </c>
      <c r="L40" s="27"/>
      <c r="M40" s="43"/>
      <c r="N40" s="29">
        <v>200000</v>
      </c>
      <c r="O40" s="19"/>
      <c r="P40" s="29">
        <v>200000</v>
      </c>
      <c r="Q40" s="27">
        <f t="shared" si="1"/>
        <v>0</v>
      </c>
      <c r="R40" s="27"/>
      <c r="S40" s="27"/>
      <c r="T40" s="31"/>
      <c r="U40" s="32"/>
      <c r="V40" s="40"/>
      <c r="W40" s="19"/>
      <c r="X40" s="25"/>
      <c r="Y40" s="25"/>
      <c r="Z40" s="25">
        <v>1</v>
      </c>
      <c r="AA40" s="25"/>
      <c r="AB40" s="25"/>
      <c r="AC40" s="25"/>
      <c r="AD40" s="25"/>
      <c r="AE40" s="25"/>
      <c r="AF40" s="25"/>
      <c r="AG40" s="25"/>
      <c r="AH40" s="25">
        <f>50+75</f>
        <v>125</v>
      </c>
      <c r="AI40" s="35" t="s">
        <v>165</v>
      </c>
      <c r="AJ40" s="41"/>
      <c r="AK40" s="41"/>
      <c r="AL40" s="41"/>
      <c r="AM40" s="19"/>
    </row>
    <row r="41" spans="1:39" s="28" customFormat="1" ht="44.25" customHeight="1" x14ac:dyDescent="0.2">
      <c r="A41" s="19">
        <v>31</v>
      </c>
      <c r="B41" s="20" t="s">
        <v>161</v>
      </c>
      <c r="C41" s="20" t="s">
        <v>404</v>
      </c>
      <c r="D41" s="21" t="s">
        <v>166</v>
      </c>
      <c r="E41" s="167" t="s">
        <v>355</v>
      </c>
      <c r="F41" s="22" t="s">
        <v>167</v>
      </c>
      <c r="G41" s="23" t="s">
        <v>168</v>
      </c>
      <c r="H41" s="24" t="s">
        <v>169</v>
      </c>
      <c r="I41" s="24" t="s">
        <v>56</v>
      </c>
      <c r="J41" s="25" t="s">
        <v>64</v>
      </c>
      <c r="K41" s="26">
        <v>1</v>
      </c>
      <c r="L41" s="27"/>
      <c r="N41" s="27"/>
      <c r="O41" s="19"/>
      <c r="P41" s="29">
        <v>200000</v>
      </c>
      <c r="Q41" s="27">
        <f t="shared" si="1"/>
        <v>0</v>
      </c>
      <c r="R41" s="27"/>
      <c r="S41" s="27"/>
      <c r="T41" s="31"/>
      <c r="U41" s="32"/>
      <c r="V41" s="40"/>
      <c r="W41" s="19"/>
      <c r="X41" s="25">
        <v>1</v>
      </c>
      <c r="Y41" s="25"/>
      <c r="Z41" s="25"/>
      <c r="AA41" s="25"/>
      <c r="AB41" s="25"/>
      <c r="AC41" s="25"/>
      <c r="AD41" s="25"/>
      <c r="AE41" s="25"/>
      <c r="AF41" s="25"/>
      <c r="AG41" s="25"/>
      <c r="AH41" s="25">
        <v>1500</v>
      </c>
      <c r="AI41" s="35" t="s">
        <v>165</v>
      </c>
      <c r="AJ41" s="41"/>
      <c r="AK41" s="41"/>
      <c r="AL41" s="41"/>
      <c r="AM41" s="19"/>
    </row>
    <row r="42" spans="1:39" s="28" customFormat="1" ht="44.25" customHeight="1" x14ac:dyDescent="0.2">
      <c r="A42" s="19">
        <v>32</v>
      </c>
      <c r="B42" s="20" t="s">
        <v>161</v>
      </c>
      <c r="C42" s="20" t="s">
        <v>404</v>
      </c>
      <c r="D42" s="21" t="s">
        <v>170</v>
      </c>
      <c r="E42" s="167" t="s">
        <v>356</v>
      </c>
      <c r="F42" s="22" t="s">
        <v>171</v>
      </c>
      <c r="G42" s="23" t="s">
        <v>83</v>
      </c>
      <c r="H42" s="24" t="s">
        <v>84</v>
      </c>
      <c r="I42" s="24" t="s">
        <v>56</v>
      </c>
      <c r="J42" s="25" t="s">
        <v>64</v>
      </c>
      <c r="K42" s="26">
        <v>1</v>
      </c>
      <c r="L42" s="27"/>
      <c r="N42" s="29">
        <v>260000</v>
      </c>
      <c r="O42" s="19"/>
      <c r="P42" s="29">
        <v>260000</v>
      </c>
      <c r="Q42" s="27">
        <f t="shared" si="1"/>
        <v>0</v>
      </c>
      <c r="R42" s="27"/>
      <c r="S42" s="27"/>
      <c r="T42" s="31"/>
      <c r="U42" s="32"/>
      <c r="V42" s="40"/>
      <c r="W42" s="19"/>
      <c r="X42" s="25"/>
      <c r="Y42" s="25"/>
      <c r="Z42" s="25">
        <v>1</v>
      </c>
      <c r="AA42" s="25"/>
      <c r="AB42" s="25"/>
      <c r="AC42" s="25"/>
      <c r="AD42" s="25"/>
      <c r="AE42" s="25"/>
      <c r="AF42" s="25"/>
      <c r="AG42" s="25"/>
      <c r="AH42" s="25">
        <v>20</v>
      </c>
      <c r="AI42" s="35" t="s">
        <v>165</v>
      </c>
      <c r="AJ42" s="41"/>
      <c r="AK42" s="41"/>
      <c r="AL42" s="41"/>
      <c r="AM42" s="19"/>
    </row>
    <row r="43" spans="1:39" s="28" customFormat="1" ht="44.25" customHeight="1" x14ac:dyDescent="0.2">
      <c r="A43" s="19">
        <v>33</v>
      </c>
      <c r="B43" s="55" t="s">
        <v>172</v>
      </c>
      <c r="C43" s="55" t="s">
        <v>405</v>
      </c>
      <c r="D43" s="21" t="s">
        <v>173</v>
      </c>
      <c r="E43" s="168" t="s">
        <v>357</v>
      </c>
      <c r="F43" s="22" t="s">
        <v>174</v>
      </c>
      <c r="G43" s="23" t="s">
        <v>104</v>
      </c>
      <c r="H43" s="24" t="s">
        <v>105</v>
      </c>
      <c r="I43" s="24" t="s">
        <v>56</v>
      </c>
      <c r="J43" s="25" t="s">
        <v>80</v>
      </c>
      <c r="K43" s="46"/>
      <c r="L43" s="26">
        <v>1</v>
      </c>
      <c r="N43" s="27">
        <v>49844</v>
      </c>
      <c r="O43" s="19"/>
      <c r="P43" s="56">
        <v>50000</v>
      </c>
      <c r="Q43" s="27">
        <f t="shared" si="1"/>
        <v>0</v>
      </c>
      <c r="R43" s="27"/>
      <c r="S43" s="27"/>
      <c r="T43" s="31"/>
      <c r="U43" s="32"/>
      <c r="V43" s="40"/>
      <c r="W43" s="19"/>
      <c r="X43" s="25"/>
      <c r="Y43" s="25"/>
      <c r="Z43" s="25">
        <v>1</v>
      </c>
      <c r="AA43" s="25"/>
      <c r="AB43" s="25"/>
      <c r="AC43" s="25"/>
      <c r="AD43" s="25"/>
      <c r="AE43" s="25"/>
      <c r="AF43" s="25"/>
      <c r="AG43" s="25"/>
      <c r="AH43" s="25"/>
      <c r="AI43" s="35" t="s">
        <v>58</v>
      </c>
      <c r="AJ43" s="41"/>
      <c r="AK43" s="41"/>
      <c r="AL43" s="41"/>
      <c r="AM43" s="19"/>
    </row>
    <row r="44" spans="1:39" s="28" customFormat="1" ht="51" customHeight="1" x14ac:dyDescent="0.2">
      <c r="A44" s="19">
        <v>34</v>
      </c>
      <c r="B44" s="57" t="s">
        <v>172</v>
      </c>
      <c r="C44" s="57" t="s">
        <v>405</v>
      </c>
      <c r="D44" s="21" t="s">
        <v>175</v>
      </c>
      <c r="E44" s="168" t="s">
        <v>358</v>
      </c>
      <c r="F44" s="22" t="s">
        <v>176</v>
      </c>
      <c r="G44" s="23" t="s">
        <v>177</v>
      </c>
      <c r="H44" s="24" t="s">
        <v>178</v>
      </c>
      <c r="I44" s="24" t="s">
        <v>56</v>
      </c>
      <c r="J44" s="50" t="s">
        <v>114</v>
      </c>
      <c r="K44" s="26">
        <v>1</v>
      </c>
      <c r="L44" s="58"/>
      <c r="M44" s="43"/>
      <c r="N44" s="27">
        <v>299704.65999999997</v>
      </c>
      <c r="O44" s="19"/>
      <c r="P44" s="56">
        <v>300000</v>
      </c>
      <c r="Q44" s="27">
        <f t="shared" si="1"/>
        <v>0</v>
      </c>
      <c r="R44" s="27"/>
      <c r="S44" s="27"/>
      <c r="T44" s="31"/>
      <c r="U44" s="32"/>
      <c r="V44" s="40"/>
      <c r="W44" s="19"/>
      <c r="X44" s="25"/>
      <c r="Y44" s="25"/>
      <c r="Z44" s="25">
        <v>1</v>
      </c>
      <c r="AA44" s="25"/>
      <c r="AB44" s="25"/>
      <c r="AC44" s="25"/>
      <c r="AD44" s="25"/>
      <c r="AE44" s="25"/>
      <c r="AF44" s="25"/>
      <c r="AG44" s="25"/>
      <c r="AH44" s="25">
        <v>3000</v>
      </c>
      <c r="AI44" s="35" t="s">
        <v>58</v>
      </c>
      <c r="AJ44" s="41"/>
      <c r="AK44" s="41"/>
      <c r="AL44" s="41"/>
      <c r="AM44" s="19"/>
    </row>
    <row r="45" spans="1:39" s="28" customFormat="1" ht="33.75" customHeight="1" x14ac:dyDescent="0.2">
      <c r="A45" s="19">
        <v>35</v>
      </c>
      <c r="B45" s="55" t="s">
        <v>172</v>
      </c>
      <c r="C45" s="55" t="s">
        <v>405</v>
      </c>
      <c r="D45" s="21" t="s">
        <v>179</v>
      </c>
      <c r="E45" s="168" t="s">
        <v>359</v>
      </c>
      <c r="F45" s="22" t="s">
        <v>180</v>
      </c>
      <c r="G45" s="23" t="s">
        <v>83</v>
      </c>
      <c r="H45" s="24" t="s">
        <v>84</v>
      </c>
      <c r="I45" s="24" t="s">
        <v>56</v>
      </c>
      <c r="J45" s="50" t="s">
        <v>57</v>
      </c>
      <c r="K45" s="26">
        <v>1</v>
      </c>
      <c r="L45" s="58"/>
      <c r="M45" s="43"/>
      <c r="N45" s="27"/>
      <c r="O45" s="19"/>
      <c r="P45" s="56">
        <v>200000</v>
      </c>
      <c r="Q45" s="27">
        <f t="shared" si="1"/>
        <v>0</v>
      </c>
      <c r="R45" s="27"/>
      <c r="S45" s="27"/>
      <c r="T45" s="31"/>
      <c r="U45" s="32"/>
      <c r="V45" s="40"/>
      <c r="W45" s="19"/>
      <c r="X45" s="25">
        <v>1</v>
      </c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35" t="s">
        <v>58</v>
      </c>
      <c r="AJ45" s="41"/>
      <c r="AK45" s="41"/>
      <c r="AL45" s="41"/>
      <c r="AM45" s="19"/>
    </row>
    <row r="46" spans="1:39" s="28" customFormat="1" ht="44.25" customHeight="1" x14ac:dyDescent="0.2">
      <c r="A46" s="19">
        <v>43</v>
      </c>
      <c r="B46" s="83" t="s">
        <v>172</v>
      </c>
      <c r="C46" s="55" t="s">
        <v>405</v>
      </c>
      <c r="D46" s="21" t="s">
        <v>206</v>
      </c>
      <c r="E46" s="166" t="s">
        <v>367</v>
      </c>
      <c r="F46" s="22" t="s">
        <v>207</v>
      </c>
      <c r="G46" s="79" t="s">
        <v>88</v>
      </c>
      <c r="H46" s="60">
        <v>530</v>
      </c>
      <c r="I46" s="24" t="s">
        <v>56</v>
      </c>
      <c r="J46" s="50" t="s">
        <v>114</v>
      </c>
      <c r="K46" s="26">
        <v>1</v>
      </c>
      <c r="L46" s="80"/>
      <c r="M46" s="61"/>
      <c r="N46" s="43"/>
      <c r="O46" s="19"/>
      <c r="P46" s="29">
        <v>175000</v>
      </c>
      <c r="Q46" s="27">
        <f>S46-R46</f>
        <v>0</v>
      </c>
      <c r="R46" s="61"/>
      <c r="S46" s="61"/>
      <c r="T46" s="61"/>
      <c r="U46" s="32"/>
      <c r="V46" s="63"/>
      <c r="W46" s="63"/>
      <c r="X46" s="62">
        <v>1</v>
      </c>
      <c r="Y46" s="64"/>
      <c r="Z46" s="64"/>
      <c r="AA46" s="64"/>
      <c r="AB46" s="64"/>
      <c r="AC46" s="64"/>
      <c r="AD46" s="64"/>
      <c r="AE46" s="64"/>
      <c r="AF46" s="64"/>
      <c r="AG46" s="64"/>
      <c r="AH46" s="65"/>
      <c r="AI46" s="76" t="s">
        <v>115</v>
      </c>
      <c r="AJ46" s="65"/>
      <c r="AK46" s="65"/>
      <c r="AL46" s="65"/>
      <c r="AM46" s="65"/>
    </row>
    <row r="47" spans="1:39" s="28" customFormat="1" ht="44.25" customHeight="1" x14ac:dyDescent="0.2">
      <c r="A47" s="19">
        <v>36</v>
      </c>
      <c r="B47" s="59" t="s">
        <v>181</v>
      </c>
      <c r="C47" s="175" t="s">
        <v>406</v>
      </c>
      <c r="D47" s="21" t="s">
        <v>182</v>
      </c>
      <c r="E47" s="168" t="s">
        <v>360</v>
      </c>
      <c r="F47" s="22" t="s">
        <v>183</v>
      </c>
      <c r="G47" s="23" t="s">
        <v>149</v>
      </c>
      <c r="H47" s="24">
        <v>528</v>
      </c>
      <c r="I47" s="24" t="s">
        <v>56</v>
      </c>
      <c r="J47" s="25" t="s">
        <v>80</v>
      </c>
      <c r="K47" s="58"/>
      <c r="L47" s="26">
        <v>1</v>
      </c>
      <c r="N47" s="27"/>
      <c r="O47" s="19"/>
      <c r="P47" s="56">
        <v>85000</v>
      </c>
      <c r="Q47" s="27">
        <f t="shared" si="1"/>
        <v>0</v>
      </c>
      <c r="R47" s="27"/>
      <c r="S47" s="27"/>
      <c r="T47" s="31"/>
      <c r="U47" s="32"/>
      <c r="V47" s="40"/>
      <c r="W47" s="19"/>
      <c r="X47" s="25"/>
      <c r="Y47" s="25"/>
      <c r="Z47" s="25">
        <v>1</v>
      </c>
      <c r="AA47" s="25"/>
      <c r="AB47" s="25"/>
      <c r="AC47" s="25"/>
      <c r="AD47" s="25"/>
      <c r="AE47" s="25"/>
      <c r="AF47" s="25"/>
      <c r="AG47" s="25"/>
      <c r="AH47" s="25">
        <v>750</v>
      </c>
      <c r="AI47" s="35" t="s">
        <v>58</v>
      </c>
      <c r="AJ47" s="41"/>
      <c r="AK47" s="41"/>
      <c r="AL47" s="41"/>
      <c r="AM47" s="19"/>
    </row>
    <row r="48" spans="1:39" s="28" customFormat="1" ht="44.25" customHeight="1" x14ac:dyDescent="0.2">
      <c r="A48" s="19">
        <v>37</v>
      </c>
      <c r="B48" s="20" t="s">
        <v>184</v>
      </c>
      <c r="C48" s="174" t="s">
        <v>407</v>
      </c>
      <c r="D48" s="21" t="s">
        <v>185</v>
      </c>
      <c r="E48" s="168" t="s">
        <v>361</v>
      </c>
      <c r="F48" s="22" t="s">
        <v>186</v>
      </c>
      <c r="G48" s="23" t="s">
        <v>187</v>
      </c>
      <c r="H48" s="24" t="s">
        <v>188</v>
      </c>
      <c r="I48" s="24" t="s">
        <v>56</v>
      </c>
      <c r="J48" s="25" t="s">
        <v>80</v>
      </c>
      <c r="K48" s="27"/>
      <c r="L48" s="26">
        <v>1</v>
      </c>
      <c r="M48" s="27">
        <v>49450</v>
      </c>
      <c r="N48" s="48">
        <f>M48-6450</f>
        <v>43000</v>
      </c>
      <c r="O48" s="19"/>
      <c r="P48" s="58">
        <v>50000</v>
      </c>
      <c r="Q48" s="27">
        <v>49450</v>
      </c>
      <c r="R48" s="27"/>
      <c r="S48" s="27">
        <v>49450</v>
      </c>
      <c r="T48" s="27"/>
      <c r="U48" s="32"/>
      <c r="V48" s="40"/>
      <c r="W48" s="19"/>
      <c r="X48" s="25"/>
      <c r="Y48" s="25"/>
      <c r="Z48" s="25"/>
      <c r="AA48" s="25"/>
      <c r="AB48" s="25"/>
      <c r="AC48" s="25">
        <v>1</v>
      </c>
      <c r="AD48" s="25"/>
      <c r="AE48" s="25"/>
      <c r="AF48" s="25"/>
      <c r="AG48" s="25"/>
      <c r="AH48" s="25">
        <v>1500</v>
      </c>
      <c r="AI48" s="35" t="s">
        <v>58</v>
      </c>
      <c r="AJ48" s="41"/>
      <c r="AK48" s="41"/>
      <c r="AL48" s="41"/>
      <c r="AM48" s="19"/>
    </row>
    <row r="49" spans="1:39" s="28" customFormat="1" ht="54" customHeight="1" x14ac:dyDescent="0.2">
      <c r="A49" s="19">
        <v>38</v>
      </c>
      <c r="B49" s="20" t="s">
        <v>189</v>
      </c>
      <c r="C49" s="20"/>
      <c r="D49" s="21" t="s">
        <v>190</v>
      </c>
      <c r="E49" s="166" t="s">
        <v>362</v>
      </c>
      <c r="F49" s="22" t="s">
        <v>191</v>
      </c>
      <c r="G49" s="23" t="s">
        <v>168</v>
      </c>
      <c r="H49" s="24" t="s">
        <v>169</v>
      </c>
      <c r="I49" s="24" t="s">
        <v>56</v>
      </c>
      <c r="J49" s="25" t="s">
        <v>57</v>
      </c>
      <c r="K49" s="45"/>
      <c r="L49" s="26">
        <v>1</v>
      </c>
      <c r="N49" s="29">
        <v>250000</v>
      </c>
      <c r="O49" s="19"/>
      <c r="P49" s="29">
        <v>250000</v>
      </c>
      <c r="Q49" s="27">
        <f>S49-R49</f>
        <v>0</v>
      </c>
      <c r="R49" s="27"/>
      <c r="S49" s="27"/>
      <c r="T49" s="31"/>
      <c r="U49" s="32"/>
      <c r="V49" s="40"/>
      <c r="W49" s="19"/>
      <c r="X49" s="25">
        <v>1</v>
      </c>
      <c r="Y49" s="25"/>
      <c r="Z49" s="25"/>
      <c r="AA49" s="25"/>
      <c r="AB49" s="25"/>
      <c r="AC49" s="25"/>
      <c r="AD49" s="25"/>
      <c r="AE49" s="25"/>
      <c r="AF49" s="25"/>
      <c r="AG49" s="25"/>
      <c r="AH49" s="25">
        <v>3000</v>
      </c>
      <c r="AI49" s="35" t="s">
        <v>58</v>
      </c>
      <c r="AJ49" s="41"/>
      <c r="AK49" s="41"/>
      <c r="AL49" s="41"/>
      <c r="AM49" s="19"/>
    </row>
    <row r="50" spans="1:39" s="28" customFormat="1" ht="44.25" customHeight="1" x14ac:dyDescent="0.2">
      <c r="A50" s="19">
        <v>39</v>
      </c>
      <c r="B50" s="20" t="s">
        <v>189</v>
      </c>
      <c r="C50" s="20"/>
      <c r="D50" s="21" t="s">
        <v>192</v>
      </c>
      <c r="E50" s="166" t="s">
        <v>363</v>
      </c>
      <c r="F50" s="22" t="s">
        <v>193</v>
      </c>
      <c r="G50" s="23" t="s">
        <v>194</v>
      </c>
      <c r="H50" s="60" t="s">
        <v>195</v>
      </c>
      <c r="I50" s="24" t="s">
        <v>56</v>
      </c>
      <c r="J50" s="50" t="s">
        <v>114</v>
      </c>
      <c r="K50" s="26">
        <v>1</v>
      </c>
      <c r="L50" s="27"/>
      <c r="M50" s="61"/>
      <c r="N50" s="43"/>
      <c r="O50" s="19"/>
      <c r="P50" s="29">
        <v>200000</v>
      </c>
      <c r="Q50" s="27">
        <f>S50-R50</f>
        <v>0</v>
      </c>
      <c r="R50" s="61"/>
      <c r="S50" s="61"/>
      <c r="T50" s="61"/>
      <c r="U50" s="32"/>
      <c r="V50" s="40"/>
      <c r="W50" s="19"/>
      <c r="X50" s="25">
        <v>1</v>
      </c>
      <c r="Y50" s="25"/>
      <c r="Z50" s="25"/>
      <c r="AA50" s="25"/>
      <c r="AB50" s="25"/>
      <c r="AC50" s="25"/>
      <c r="AD50" s="25"/>
      <c r="AE50" s="25"/>
      <c r="AF50" s="25"/>
      <c r="AG50" s="25"/>
      <c r="AH50" s="62">
        <v>250</v>
      </c>
      <c r="AI50" s="35" t="s">
        <v>115</v>
      </c>
      <c r="AJ50" s="41"/>
      <c r="AK50" s="41"/>
      <c r="AL50" s="41"/>
      <c r="AM50" s="19"/>
    </row>
    <row r="51" spans="1:39" s="28" customFormat="1" ht="47.25" customHeight="1" x14ac:dyDescent="0.2">
      <c r="A51" s="19">
        <v>40</v>
      </c>
      <c r="B51" s="20" t="s">
        <v>196</v>
      </c>
      <c r="C51" s="20"/>
      <c r="D51" s="21" t="s">
        <v>197</v>
      </c>
      <c r="E51" s="166" t="s">
        <v>364</v>
      </c>
      <c r="F51" s="22" t="s">
        <v>198</v>
      </c>
      <c r="G51" s="23" t="s">
        <v>168</v>
      </c>
      <c r="H51" s="24" t="s">
        <v>169</v>
      </c>
      <c r="I51" s="24" t="s">
        <v>56</v>
      </c>
      <c r="J51" s="25" t="s">
        <v>80</v>
      </c>
      <c r="K51" s="26"/>
      <c r="L51" s="26">
        <v>1</v>
      </c>
      <c r="M51" s="61"/>
      <c r="N51" s="43"/>
      <c r="O51" s="19"/>
      <c r="P51" s="58">
        <v>500000</v>
      </c>
      <c r="Q51" s="27">
        <f>S51-R51</f>
        <v>0</v>
      </c>
      <c r="R51" s="61"/>
      <c r="S51" s="61"/>
      <c r="T51" s="61"/>
      <c r="U51" s="32"/>
      <c r="V51" s="63"/>
      <c r="W51" s="63"/>
      <c r="X51" s="62">
        <v>1</v>
      </c>
      <c r="Y51" s="64"/>
      <c r="Z51" s="64"/>
      <c r="AA51" s="64"/>
      <c r="AB51" s="64"/>
      <c r="AC51" s="64"/>
      <c r="AD51" s="64"/>
      <c r="AE51" s="64"/>
      <c r="AF51" s="64"/>
      <c r="AG51" s="64"/>
      <c r="AH51" s="62">
        <v>160</v>
      </c>
      <c r="AI51" s="62" t="s">
        <v>58</v>
      </c>
      <c r="AJ51" s="65"/>
      <c r="AK51" s="65"/>
      <c r="AL51" s="65"/>
      <c r="AM51" s="65"/>
    </row>
    <row r="52" spans="1:39" s="28" customFormat="1" ht="44.25" customHeight="1" x14ac:dyDescent="0.2">
      <c r="A52" s="66">
        <v>41</v>
      </c>
      <c r="B52" s="20" t="s">
        <v>196</v>
      </c>
      <c r="C52" s="20"/>
      <c r="D52" s="67" t="s">
        <v>199</v>
      </c>
      <c r="E52" s="166" t="s">
        <v>365</v>
      </c>
      <c r="F52" s="68" t="s">
        <v>200</v>
      </c>
      <c r="G52" s="69" t="s">
        <v>201</v>
      </c>
      <c r="H52" s="70">
        <v>493</v>
      </c>
      <c r="I52" s="24" t="s">
        <v>56</v>
      </c>
      <c r="J52" s="71" t="s">
        <v>64</v>
      </c>
      <c r="K52" s="72">
        <v>1</v>
      </c>
      <c r="L52" s="72"/>
      <c r="N52" s="73">
        <v>299433.34999999998</v>
      </c>
      <c r="O52" s="19"/>
      <c r="P52" s="74">
        <v>300000</v>
      </c>
      <c r="Q52" s="74"/>
      <c r="R52" s="75"/>
      <c r="S52" s="75"/>
      <c r="T52" s="75"/>
      <c r="U52" s="32"/>
      <c r="V52" s="63"/>
      <c r="W52" s="63"/>
      <c r="X52" s="62"/>
      <c r="Y52" s="64"/>
      <c r="Z52" s="64">
        <v>1</v>
      </c>
      <c r="AA52" s="64"/>
      <c r="AB52" s="64"/>
      <c r="AC52" s="64"/>
      <c r="AD52" s="64"/>
      <c r="AE52" s="64"/>
      <c r="AF52" s="64"/>
      <c r="AG52" s="64"/>
      <c r="AH52" s="76">
        <v>125</v>
      </c>
      <c r="AI52" s="62" t="s">
        <v>58</v>
      </c>
      <c r="AJ52" s="65"/>
      <c r="AK52" s="65"/>
      <c r="AL52" s="65"/>
      <c r="AM52" s="65"/>
    </row>
    <row r="53" spans="1:39" s="28" customFormat="1" ht="44.25" customHeight="1" x14ac:dyDescent="0.2">
      <c r="A53" s="19">
        <v>42</v>
      </c>
      <c r="B53" s="20" t="s">
        <v>202</v>
      </c>
      <c r="C53" s="176" t="s">
        <v>408</v>
      </c>
      <c r="D53" s="77" t="s">
        <v>203</v>
      </c>
      <c r="E53" s="166" t="s">
        <v>366</v>
      </c>
      <c r="F53" s="78" t="s">
        <v>204</v>
      </c>
      <c r="G53" s="79" t="s">
        <v>205</v>
      </c>
      <c r="H53" s="60" t="s">
        <v>55</v>
      </c>
      <c r="I53" s="24" t="s">
        <v>56</v>
      </c>
      <c r="J53" s="50" t="s">
        <v>114</v>
      </c>
      <c r="K53" s="26">
        <v>1</v>
      </c>
      <c r="L53" s="80"/>
      <c r="M53" s="61"/>
      <c r="N53" s="43"/>
      <c r="O53" s="19"/>
      <c r="P53" s="29">
        <v>350000</v>
      </c>
      <c r="Q53" s="27">
        <f t="shared" ref="Q53:Q57" si="2">S53-R53</f>
        <v>0</v>
      </c>
      <c r="R53" s="61"/>
      <c r="S53" s="61"/>
      <c r="T53" s="61"/>
      <c r="U53" s="32"/>
      <c r="V53" s="81"/>
      <c r="W53" s="81"/>
      <c r="X53" s="76">
        <v>1</v>
      </c>
      <c r="Y53" s="82"/>
      <c r="Z53" s="82"/>
      <c r="AA53" s="82"/>
      <c r="AB53" s="82"/>
      <c r="AC53" s="82"/>
      <c r="AD53" s="82"/>
      <c r="AE53" s="82"/>
      <c r="AF53" s="82"/>
      <c r="AG53" s="82"/>
      <c r="AH53" s="65"/>
      <c r="AI53" s="76" t="s">
        <v>115</v>
      </c>
      <c r="AJ53" s="81"/>
      <c r="AK53" s="81"/>
      <c r="AL53" s="81"/>
      <c r="AM53" s="81"/>
    </row>
    <row r="54" spans="1:39" s="28" customFormat="1" ht="44.25" customHeight="1" x14ac:dyDescent="0.2">
      <c r="A54" s="19">
        <v>44</v>
      </c>
      <c r="B54" s="84" t="s">
        <v>208</v>
      </c>
      <c r="C54" s="84"/>
      <c r="D54" s="21" t="s">
        <v>209</v>
      </c>
      <c r="E54" s="166" t="s">
        <v>368</v>
      </c>
      <c r="F54" s="22" t="s">
        <v>210</v>
      </c>
      <c r="G54" s="79" t="s">
        <v>211</v>
      </c>
      <c r="H54" s="60">
        <v>497</v>
      </c>
      <c r="I54" s="24" t="s">
        <v>56</v>
      </c>
      <c r="J54" s="25" t="s">
        <v>135</v>
      </c>
      <c r="K54" s="26">
        <v>1</v>
      </c>
      <c r="L54" s="80"/>
      <c r="M54" s="61"/>
      <c r="N54" s="43"/>
      <c r="O54" s="19"/>
      <c r="P54" s="29">
        <v>200000</v>
      </c>
      <c r="Q54" s="27">
        <f t="shared" si="2"/>
        <v>0</v>
      </c>
      <c r="R54" s="61"/>
      <c r="S54" s="61"/>
      <c r="T54" s="61"/>
      <c r="U54" s="32"/>
      <c r="V54" s="63"/>
      <c r="W54" s="63"/>
      <c r="X54" s="62">
        <v>1</v>
      </c>
      <c r="Y54" s="64"/>
      <c r="Z54" s="64"/>
      <c r="AA54" s="64"/>
      <c r="AB54" s="64"/>
      <c r="AC54" s="64"/>
      <c r="AD54" s="64"/>
      <c r="AE54" s="64"/>
      <c r="AF54" s="64"/>
      <c r="AG54" s="64"/>
      <c r="AH54" s="65"/>
      <c r="AI54" s="62" t="s">
        <v>165</v>
      </c>
      <c r="AJ54" s="65"/>
      <c r="AK54" s="65"/>
      <c r="AL54" s="65"/>
      <c r="AM54" s="65"/>
    </row>
    <row r="55" spans="1:39" s="28" customFormat="1" ht="44.25" customHeight="1" x14ac:dyDescent="0.2">
      <c r="A55" s="44">
        <v>45</v>
      </c>
      <c r="B55" s="84" t="s">
        <v>208</v>
      </c>
      <c r="C55" s="84"/>
      <c r="D55" s="21" t="s">
        <v>212</v>
      </c>
      <c r="E55" s="166" t="s">
        <v>369</v>
      </c>
      <c r="F55" s="22" t="s">
        <v>213</v>
      </c>
      <c r="G55" s="79" t="s">
        <v>211</v>
      </c>
      <c r="H55" s="60">
        <v>497</v>
      </c>
      <c r="I55" s="24" t="s">
        <v>56</v>
      </c>
      <c r="J55" s="50" t="s">
        <v>114</v>
      </c>
      <c r="K55" s="26">
        <v>1</v>
      </c>
      <c r="L55" s="80"/>
      <c r="M55" s="43"/>
      <c r="N55" s="85">
        <v>200000</v>
      </c>
      <c r="O55" s="19"/>
      <c r="P55" s="29">
        <v>200000</v>
      </c>
      <c r="Q55" s="27">
        <f t="shared" si="2"/>
        <v>0</v>
      </c>
      <c r="R55" s="61"/>
      <c r="S55" s="61"/>
      <c r="T55" s="61"/>
      <c r="U55" s="32"/>
      <c r="V55" s="63"/>
      <c r="W55" s="63"/>
      <c r="X55" s="62">
        <v>1</v>
      </c>
      <c r="Y55" s="64"/>
      <c r="Z55" s="64"/>
      <c r="AA55" s="64"/>
      <c r="AB55" s="64"/>
      <c r="AC55" s="64"/>
      <c r="AD55" s="64"/>
      <c r="AE55" s="64"/>
      <c r="AF55" s="64"/>
      <c r="AG55" s="64"/>
      <c r="AH55" s="65"/>
      <c r="AI55" s="62" t="s">
        <v>115</v>
      </c>
      <c r="AJ55" s="65"/>
      <c r="AK55" s="65"/>
      <c r="AL55" s="65"/>
      <c r="AM55" s="65"/>
    </row>
    <row r="56" spans="1:39" s="28" customFormat="1" ht="44.25" customHeight="1" x14ac:dyDescent="0.2">
      <c r="A56" s="19">
        <v>46</v>
      </c>
      <c r="B56" s="84" t="s">
        <v>208</v>
      </c>
      <c r="C56" s="84"/>
      <c r="D56" s="21" t="s">
        <v>214</v>
      </c>
      <c r="E56" s="166" t="s">
        <v>370</v>
      </c>
      <c r="F56" s="22" t="s">
        <v>215</v>
      </c>
      <c r="G56" s="79" t="s">
        <v>78</v>
      </c>
      <c r="H56" s="60" t="s">
        <v>79</v>
      </c>
      <c r="I56" s="24" t="s">
        <v>56</v>
      </c>
      <c r="J56" s="25" t="s">
        <v>80</v>
      </c>
      <c r="K56" s="26">
        <v>1</v>
      </c>
      <c r="L56" s="80"/>
      <c r="N56" s="85">
        <v>99190.24</v>
      </c>
      <c r="O56" s="19"/>
      <c r="P56" s="29">
        <v>100000</v>
      </c>
      <c r="Q56" s="27">
        <f t="shared" si="2"/>
        <v>0</v>
      </c>
      <c r="R56" s="61"/>
      <c r="S56" s="61"/>
      <c r="T56" s="61"/>
      <c r="U56" s="32"/>
      <c r="V56" s="63"/>
      <c r="W56" s="63"/>
      <c r="X56" s="62"/>
      <c r="Y56" s="64"/>
      <c r="Z56" s="62">
        <v>1</v>
      </c>
      <c r="AA56" s="64"/>
      <c r="AB56" s="64"/>
      <c r="AC56" s="64"/>
      <c r="AD56" s="64"/>
      <c r="AE56" s="64"/>
      <c r="AF56" s="64"/>
      <c r="AG56" s="64"/>
      <c r="AH56" s="63"/>
      <c r="AI56" s="62" t="s">
        <v>58</v>
      </c>
      <c r="AJ56" s="65"/>
      <c r="AK56" s="65"/>
      <c r="AL56" s="65"/>
      <c r="AM56" s="65"/>
    </row>
    <row r="57" spans="1:39" s="28" customFormat="1" ht="44.25" customHeight="1" x14ac:dyDescent="0.2">
      <c r="A57" s="19">
        <v>48</v>
      </c>
      <c r="B57" s="84" t="s">
        <v>208</v>
      </c>
      <c r="C57" s="84"/>
      <c r="D57" s="21" t="s">
        <v>216</v>
      </c>
      <c r="E57" s="166" t="s">
        <v>371</v>
      </c>
      <c r="F57" s="22" t="s">
        <v>217</v>
      </c>
      <c r="G57" s="79" t="s">
        <v>153</v>
      </c>
      <c r="H57" s="60" t="s">
        <v>154</v>
      </c>
      <c r="I57" s="24" t="s">
        <v>56</v>
      </c>
      <c r="J57" s="25" t="s">
        <v>64</v>
      </c>
      <c r="K57" s="26">
        <v>1</v>
      </c>
      <c r="L57" s="80"/>
      <c r="M57" s="61"/>
      <c r="N57" s="43"/>
      <c r="O57" s="19"/>
      <c r="P57" s="29">
        <v>250000</v>
      </c>
      <c r="Q57" s="27">
        <f t="shared" si="2"/>
        <v>0</v>
      </c>
      <c r="R57" s="61"/>
      <c r="S57" s="61"/>
      <c r="T57" s="61"/>
      <c r="U57" s="32"/>
      <c r="V57" s="63"/>
      <c r="W57" s="63"/>
      <c r="X57" s="62">
        <v>1</v>
      </c>
      <c r="Y57" s="64"/>
      <c r="Z57" s="62"/>
      <c r="AA57" s="64"/>
      <c r="AB57" s="64"/>
      <c r="AC57" s="64"/>
      <c r="AD57" s="64"/>
      <c r="AE57" s="64"/>
      <c r="AF57" s="64"/>
      <c r="AG57" s="64"/>
      <c r="AH57" s="62">
        <v>86</v>
      </c>
      <c r="AI57" s="62" t="s">
        <v>58</v>
      </c>
      <c r="AJ57" s="65"/>
      <c r="AK57" s="65"/>
      <c r="AL57" s="65"/>
      <c r="AM57" s="65"/>
    </row>
    <row r="58" spans="1:39" s="28" customFormat="1" ht="44.25" customHeight="1" x14ac:dyDescent="0.2">
      <c r="A58" s="19">
        <v>47</v>
      </c>
      <c r="B58" s="86" t="s">
        <v>208</v>
      </c>
      <c r="C58" s="86"/>
      <c r="D58" s="21" t="s">
        <v>218</v>
      </c>
      <c r="E58" s="172" t="s">
        <v>400</v>
      </c>
      <c r="F58" s="22" t="s">
        <v>219</v>
      </c>
      <c r="G58" s="87" t="s">
        <v>220</v>
      </c>
      <c r="H58" s="88"/>
      <c r="I58" s="24" t="s">
        <v>56</v>
      </c>
      <c r="J58" s="25" t="s">
        <v>114</v>
      </c>
      <c r="K58" s="26">
        <v>1</v>
      </c>
      <c r="L58" s="89"/>
      <c r="M58" s="90"/>
      <c r="N58" s="43"/>
      <c r="O58" s="19"/>
      <c r="P58" s="29">
        <v>300000</v>
      </c>
      <c r="Q58" s="27"/>
      <c r="R58" s="90"/>
      <c r="S58" s="90"/>
      <c r="T58" s="90"/>
      <c r="U58" s="32"/>
      <c r="V58" s="91"/>
      <c r="W58" s="91"/>
      <c r="X58" s="92">
        <v>1</v>
      </c>
      <c r="Y58" s="93"/>
      <c r="Z58" s="92"/>
      <c r="AA58" s="93"/>
      <c r="AB58" s="93"/>
      <c r="AC58" s="93"/>
      <c r="AD58" s="93"/>
      <c r="AE58" s="93"/>
      <c r="AF58" s="93"/>
      <c r="AG58" s="93"/>
      <c r="AH58" s="91"/>
      <c r="AI58" s="92" t="s">
        <v>115</v>
      </c>
      <c r="AJ58" s="91"/>
      <c r="AK58" s="91"/>
      <c r="AL58" s="91"/>
      <c r="AM58" s="91"/>
    </row>
    <row r="59" spans="1:39" s="28" customFormat="1" ht="44.25" customHeight="1" x14ac:dyDescent="0.2">
      <c r="A59" s="19">
        <v>49</v>
      </c>
      <c r="B59" s="94" t="s">
        <v>221</v>
      </c>
      <c r="C59" s="94"/>
      <c r="D59" s="95" t="s">
        <v>222</v>
      </c>
      <c r="E59" s="169" t="s">
        <v>372</v>
      </c>
      <c r="F59" s="96" t="s">
        <v>223</v>
      </c>
      <c r="G59" s="95" t="s">
        <v>224</v>
      </c>
      <c r="H59" s="92">
        <v>530</v>
      </c>
      <c r="I59" s="24" t="s">
        <v>56</v>
      </c>
      <c r="J59" s="25" t="s">
        <v>64</v>
      </c>
      <c r="K59" s="92">
        <v>1</v>
      </c>
      <c r="L59" s="92"/>
      <c r="M59" s="97"/>
      <c r="N59" s="43"/>
      <c r="O59" s="19"/>
      <c r="P59" s="97">
        <v>200000</v>
      </c>
      <c r="Q59" s="97"/>
      <c r="R59" s="97"/>
      <c r="S59" s="97"/>
      <c r="T59" s="98"/>
      <c r="U59" s="32"/>
      <c r="V59" s="63"/>
      <c r="W59" s="63"/>
      <c r="X59" s="62">
        <v>1</v>
      </c>
      <c r="Y59" s="64"/>
      <c r="Z59" s="64"/>
      <c r="AA59" s="64"/>
      <c r="AB59" s="64"/>
      <c r="AC59" s="64"/>
      <c r="AD59" s="64"/>
      <c r="AE59" s="64"/>
      <c r="AF59" s="64"/>
      <c r="AG59" s="64"/>
      <c r="AH59" s="92">
        <v>6</v>
      </c>
      <c r="AI59" s="99" t="s">
        <v>58</v>
      </c>
      <c r="AJ59" s="65"/>
      <c r="AK59" s="65"/>
      <c r="AL59" s="65"/>
      <c r="AM59" s="65"/>
    </row>
    <row r="60" spans="1:39" s="28" customFormat="1" ht="44.25" customHeight="1" x14ac:dyDescent="0.2">
      <c r="A60" s="19">
        <v>50</v>
      </c>
      <c r="B60" s="20" t="s">
        <v>225</v>
      </c>
      <c r="C60" s="175" t="s">
        <v>409</v>
      </c>
      <c r="D60" s="95" t="s">
        <v>226</v>
      </c>
      <c r="E60" s="168" t="s">
        <v>373</v>
      </c>
      <c r="F60" s="100" t="s">
        <v>227</v>
      </c>
      <c r="G60" s="101"/>
      <c r="H60" s="102"/>
      <c r="I60" s="24" t="s">
        <v>56</v>
      </c>
      <c r="J60" s="102" t="s">
        <v>228</v>
      </c>
      <c r="K60" s="103"/>
      <c r="L60" s="102">
        <v>1</v>
      </c>
      <c r="M60" s="104"/>
      <c r="N60" s="105">
        <v>100000</v>
      </c>
      <c r="O60" s="19"/>
      <c r="P60" s="105">
        <v>100000</v>
      </c>
      <c r="Q60" s="104"/>
      <c r="R60" s="104"/>
      <c r="S60" s="104"/>
      <c r="T60" s="106"/>
      <c r="U60" s="32"/>
      <c r="V60" s="107"/>
      <c r="W60" s="107"/>
      <c r="X60" s="108">
        <v>1</v>
      </c>
      <c r="Y60" s="108"/>
      <c r="Z60" s="108"/>
      <c r="AA60" s="108"/>
      <c r="AB60" s="108"/>
      <c r="AC60" s="108"/>
      <c r="AD60" s="108"/>
      <c r="AE60" s="108"/>
      <c r="AF60" s="108"/>
      <c r="AG60" s="108"/>
      <c r="AH60" s="102"/>
      <c r="AI60" s="92" t="s">
        <v>58</v>
      </c>
      <c r="AJ60" s="64"/>
      <c r="AK60" s="64"/>
      <c r="AL60" s="64"/>
      <c r="AM60" s="64"/>
    </row>
    <row r="61" spans="1:39" s="28" customFormat="1" ht="44.25" customHeight="1" x14ac:dyDescent="0.2">
      <c r="A61" s="19">
        <v>51</v>
      </c>
      <c r="B61" s="20" t="s">
        <v>225</v>
      </c>
      <c r="C61" s="175" t="s">
        <v>409</v>
      </c>
      <c r="D61" s="95" t="s">
        <v>229</v>
      </c>
      <c r="E61" s="168" t="s">
        <v>374</v>
      </c>
      <c r="F61" s="100" t="s">
        <v>230</v>
      </c>
      <c r="G61" s="101"/>
      <c r="H61" s="102"/>
      <c r="I61" s="24" t="s">
        <v>56</v>
      </c>
      <c r="J61" s="102" t="s">
        <v>228</v>
      </c>
      <c r="K61" s="103"/>
      <c r="L61" s="102">
        <v>1</v>
      </c>
      <c r="M61" s="104"/>
      <c r="N61" s="105">
        <v>100000</v>
      </c>
      <c r="O61" s="19"/>
      <c r="P61" s="105">
        <v>100000</v>
      </c>
      <c r="Q61" s="104"/>
      <c r="R61" s="104"/>
      <c r="S61" s="104"/>
      <c r="T61" s="106"/>
      <c r="U61" s="32"/>
      <c r="V61" s="109"/>
      <c r="W61" s="109"/>
      <c r="X61" s="110">
        <v>1</v>
      </c>
      <c r="Y61" s="110"/>
      <c r="Z61" s="110"/>
      <c r="AA61" s="110"/>
      <c r="AB61" s="110"/>
      <c r="AC61" s="110"/>
      <c r="AD61" s="110"/>
      <c r="AE61" s="110"/>
      <c r="AF61" s="110"/>
      <c r="AG61" s="110"/>
      <c r="AH61" s="102"/>
      <c r="AI61" s="92" t="s">
        <v>58</v>
      </c>
      <c r="AJ61" s="111"/>
      <c r="AK61" s="111"/>
      <c r="AL61" s="111"/>
      <c r="AM61" s="111"/>
    </row>
    <row r="62" spans="1:39" s="28" customFormat="1" ht="45.75" customHeight="1" x14ac:dyDescent="0.2">
      <c r="A62" s="19">
        <v>52</v>
      </c>
      <c r="B62" s="20" t="s">
        <v>225</v>
      </c>
      <c r="C62" s="175" t="s">
        <v>409</v>
      </c>
      <c r="D62" s="95" t="s">
        <v>231</v>
      </c>
      <c r="E62" s="170" t="s">
        <v>375</v>
      </c>
      <c r="F62" s="100" t="s">
        <v>232</v>
      </c>
      <c r="G62" s="101"/>
      <c r="H62" s="102"/>
      <c r="I62" s="24" t="s">
        <v>56</v>
      </c>
      <c r="J62" s="102" t="s">
        <v>228</v>
      </c>
      <c r="K62" s="103"/>
      <c r="L62" s="102">
        <v>1</v>
      </c>
      <c r="M62" s="104"/>
      <c r="N62" s="105">
        <v>100000</v>
      </c>
      <c r="O62" s="19"/>
      <c r="P62" s="105">
        <v>100000</v>
      </c>
      <c r="Q62" s="104"/>
      <c r="R62" s="104"/>
      <c r="S62" s="104"/>
      <c r="T62" s="106"/>
      <c r="U62" s="32"/>
      <c r="V62" s="109"/>
      <c r="W62" s="109"/>
      <c r="X62" s="62">
        <v>1</v>
      </c>
      <c r="Y62" s="62"/>
      <c r="Z62" s="62"/>
      <c r="AA62" s="110"/>
      <c r="AB62" s="110"/>
      <c r="AC62" s="110"/>
      <c r="AD62" s="110"/>
      <c r="AE62" s="110"/>
      <c r="AF62" s="110"/>
      <c r="AG62" s="110"/>
      <c r="AH62" s="102"/>
      <c r="AI62" s="92" t="s">
        <v>58</v>
      </c>
      <c r="AJ62" s="111"/>
      <c r="AK62" s="111"/>
      <c r="AL62" s="111"/>
      <c r="AM62" s="111"/>
    </row>
    <row r="63" spans="1:39" s="28" customFormat="1" ht="44.25" customHeight="1" x14ac:dyDescent="0.2">
      <c r="A63" s="19">
        <v>53</v>
      </c>
      <c r="B63" s="112" t="s">
        <v>233</v>
      </c>
      <c r="C63" s="175" t="s">
        <v>410</v>
      </c>
      <c r="D63" s="113" t="s">
        <v>234</v>
      </c>
      <c r="E63" s="171" t="s">
        <v>376</v>
      </c>
      <c r="F63" s="114" t="s">
        <v>235</v>
      </c>
      <c r="G63" s="115" t="s">
        <v>236</v>
      </c>
      <c r="H63" s="24">
        <v>524</v>
      </c>
      <c r="I63" s="24" t="s">
        <v>56</v>
      </c>
      <c r="J63" s="92" t="s">
        <v>80</v>
      </c>
      <c r="K63" s="92"/>
      <c r="L63" s="92">
        <v>1</v>
      </c>
      <c r="M63" s="116"/>
      <c r="N63" s="43"/>
      <c r="O63" s="19"/>
      <c r="P63" s="105">
        <v>30000</v>
      </c>
      <c r="Q63" s="117"/>
      <c r="R63" s="117"/>
      <c r="S63" s="117"/>
      <c r="T63" s="118"/>
      <c r="U63" s="32"/>
      <c r="V63" s="109"/>
      <c r="W63" s="109"/>
      <c r="X63" s="103"/>
      <c r="Y63" s="119">
        <v>1</v>
      </c>
      <c r="Z63" s="119"/>
      <c r="AA63" s="110"/>
      <c r="AB63" s="110"/>
      <c r="AC63" s="110"/>
      <c r="AD63" s="110"/>
      <c r="AE63" s="110"/>
      <c r="AF63" s="110"/>
      <c r="AG63" s="110"/>
      <c r="AH63" s="120"/>
      <c r="AI63" s="92" t="s">
        <v>58</v>
      </c>
      <c r="AJ63" s="111"/>
      <c r="AK63" s="111"/>
      <c r="AL63" s="111"/>
      <c r="AM63" s="111"/>
    </row>
    <row r="64" spans="1:39" s="28" customFormat="1" ht="44.25" customHeight="1" x14ac:dyDescent="0.3">
      <c r="A64" s="19">
        <v>54</v>
      </c>
      <c r="B64" s="20" t="s">
        <v>237</v>
      </c>
      <c r="C64" s="175" t="s">
        <v>411</v>
      </c>
      <c r="D64" s="113" t="s">
        <v>238</v>
      </c>
      <c r="E64" s="171" t="s">
        <v>377</v>
      </c>
      <c r="F64" s="121" t="s">
        <v>239</v>
      </c>
      <c r="G64" s="23" t="s">
        <v>93</v>
      </c>
      <c r="H64" s="24">
        <v>524</v>
      </c>
      <c r="I64" s="24" t="s">
        <v>56</v>
      </c>
      <c r="J64" s="92" t="s">
        <v>80</v>
      </c>
      <c r="K64" s="122"/>
      <c r="L64" s="92">
        <v>1</v>
      </c>
      <c r="M64" s="123"/>
      <c r="N64" s="43"/>
      <c r="O64" s="19"/>
      <c r="P64" s="105">
        <v>100000</v>
      </c>
      <c r="Q64" s="123"/>
      <c r="R64" s="123"/>
      <c r="S64" s="123"/>
      <c r="T64" s="124"/>
      <c r="U64" s="32"/>
      <c r="V64" s="125"/>
      <c r="W64" s="125"/>
      <c r="X64" s="119">
        <v>1</v>
      </c>
      <c r="Y64" s="126"/>
      <c r="Z64" s="119"/>
      <c r="AA64" s="127"/>
      <c r="AB64" s="127"/>
      <c r="AC64" s="127"/>
      <c r="AD64" s="127"/>
      <c r="AE64" s="127"/>
      <c r="AF64" s="127"/>
      <c r="AG64" s="127"/>
      <c r="AH64" s="122"/>
      <c r="AI64" s="92" t="s">
        <v>58</v>
      </c>
      <c r="AJ64" s="128"/>
      <c r="AK64" s="128"/>
      <c r="AL64" s="128"/>
      <c r="AM64" s="128"/>
    </row>
    <row r="65" spans="1:39" s="28" customFormat="1" ht="44.25" customHeight="1" x14ac:dyDescent="0.3">
      <c r="A65" s="19">
        <v>55</v>
      </c>
      <c r="B65" s="20" t="s">
        <v>237</v>
      </c>
      <c r="C65" s="175" t="s">
        <v>411</v>
      </c>
      <c r="D65" s="113" t="s">
        <v>240</v>
      </c>
      <c r="E65" s="171" t="s">
        <v>378</v>
      </c>
      <c r="F65" s="121" t="s">
        <v>241</v>
      </c>
      <c r="G65" s="23" t="s">
        <v>93</v>
      </c>
      <c r="H65" s="24">
        <v>524</v>
      </c>
      <c r="I65" s="24" t="s">
        <v>56</v>
      </c>
      <c r="J65" s="92" t="s">
        <v>135</v>
      </c>
      <c r="K65" s="92">
        <v>1</v>
      </c>
      <c r="L65" s="122"/>
      <c r="M65" s="123"/>
      <c r="N65" s="43"/>
      <c r="O65" s="19"/>
      <c r="P65" s="105">
        <v>300000</v>
      </c>
      <c r="Q65" s="123"/>
      <c r="R65" s="123"/>
      <c r="S65" s="123"/>
      <c r="T65" s="124"/>
      <c r="U65" s="32"/>
      <c r="V65" s="123"/>
      <c r="W65" s="123"/>
      <c r="X65" s="127">
        <v>1</v>
      </c>
      <c r="Y65" s="129"/>
      <c r="Z65" s="129"/>
      <c r="AA65" s="123"/>
      <c r="AB65" s="123"/>
      <c r="AC65" s="123"/>
      <c r="AD65" s="123"/>
      <c r="AE65" s="123"/>
      <c r="AF65" s="123"/>
      <c r="AG65" s="123"/>
      <c r="AH65" s="122"/>
      <c r="AI65" s="99" t="s">
        <v>58</v>
      </c>
      <c r="AJ65" s="123"/>
      <c r="AK65" s="123"/>
      <c r="AL65" s="123"/>
      <c r="AM65" s="123"/>
    </row>
    <row r="66" spans="1:39" s="28" customFormat="1" ht="44.25" customHeight="1" x14ac:dyDescent="0.3">
      <c r="A66" s="19">
        <v>56</v>
      </c>
      <c r="B66" s="20" t="s">
        <v>237</v>
      </c>
      <c r="C66" s="175" t="s">
        <v>411</v>
      </c>
      <c r="D66" s="113" t="s">
        <v>242</v>
      </c>
      <c r="E66" s="171" t="s">
        <v>379</v>
      </c>
      <c r="F66" s="121" t="s">
        <v>243</v>
      </c>
      <c r="G66" s="23" t="s">
        <v>168</v>
      </c>
      <c r="H66" s="24" t="s">
        <v>169</v>
      </c>
      <c r="I66" s="24" t="s">
        <v>56</v>
      </c>
      <c r="J66" s="92" t="s">
        <v>135</v>
      </c>
      <c r="K66" s="92">
        <v>1</v>
      </c>
      <c r="L66" s="122"/>
      <c r="M66" s="123"/>
      <c r="N66" s="43"/>
      <c r="O66" s="19"/>
      <c r="P66" s="105">
        <v>200000</v>
      </c>
      <c r="Q66" s="123"/>
      <c r="R66" s="123"/>
      <c r="S66" s="123"/>
      <c r="T66" s="124"/>
      <c r="U66" s="32"/>
      <c r="V66" s="123"/>
      <c r="W66" s="123"/>
      <c r="X66" s="62">
        <v>1</v>
      </c>
      <c r="Y66" s="123"/>
      <c r="Z66" s="123"/>
      <c r="AA66" s="123"/>
      <c r="AB66" s="123"/>
      <c r="AC66" s="123"/>
      <c r="AD66" s="123"/>
      <c r="AE66" s="123"/>
      <c r="AF66" s="123"/>
      <c r="AG66" s="123"/>
      <c r="AH66" s="122"/>
      <c r="AI66" s="92" t="s">
        <v>58</v>
      </c>
      <c r="AJ66" s="123"/>
      <c r="AK66" s="123"/>
      <c r="AL66" s="123"/>
      <c r="AM66" s="123"/>
    </row>
    <row r="67" spans="1:39" s="28" customFormat="1" ht="44.25" customHeight="1" x14ac:dyDescent="0.3">
      <c r="A67" s="19">
        <v>57</v>
      </c>
      <c r="B67" s="20" t="s">
        <v>237</v>
      </c>
      <c r="C67" s="175" t="s">
        <v>411</v>
      </c>
      <c r="D67" s="113" t="s">
        <v>244</v>
      </c>
      <c r="E67" s="171" t="s">
        <v>380</v>
      </c>
      <c r="F67" s="121" t="s">
        <v>245</v>
      </c>
      <c r="G67" s="23" t="s">
        <v>168</v>
      </c>
      <c r="H67" s="24" t="s">
        <v>169</v>
      </c>
      <c r="I67" s="24" t="s">
        <v>56</v>
      </c>
      <c r="J67" s="92" t="s">
        <v>135</v>
      </c>
      <c r="K67" s="92">
        <v>1</v>
      </c>
      <c r="L67" s="122"/>
      <c r="M67" s="123"/>
      <c r="N67" s="43"/>
      <c r="O67" s="19"/>
      <c r="P67" s="105">
        <v>400000</v>
      </c>
      <c r="Q67" s="123"/>
      <c r="R67" s="123"/>
      <c r="S67" s="123"/>
      <c r="T67" s="124"/>
      <c r="U67" s="32"/>
      <c r="V67" s="123"/>
      <c r="W67" s="123"/>
      <c r="X67" s="62">
        <v>1</v>
      </c>
      <c r="Y67" s="123"/>
      <c r="Z67" s="123"/>
      <c r="AA67" s="123"/>
      <c r="AB67" s="123"/>
      <c r="AC67" s="123"/>
      <c r="AD67" s="123"/>
      <c r="AE67" s="123"/>
      <c r="AF67" s="123"/>
      <c r="AG67" s="123"/>
      <c r="AH67" s="122"/>
      <c r="AI67" s="92" t="s">
        <v>58</v>
      </c>
      <c r="AJ67" s="123"/>
      <c r="AK67" s="123"/>
      <c r="AL67" s="123"/>
      <c r="AM67" s="123"/>
    </row>
    <row r="68" spans="1:39" s="28" customFormat="1" ht="44.25" customHeight="1" x14ac:dyDescent="0.3">
      <c r="A68" s="19">
        <v>58</v>
      </c>
      <c r="B68" s="20" t="s">
        <v>237</v>
      </c>
      <c r="C68" s="175" t="s">
        <v>411</v>
      </c>
      <c r="D68" s="113" t="s">
        <v>246</v>
      </c>
      <c r="E68" s="171" t="s">
        <v>381</v>
      </c>
      <c r="F68" s="121" t="s">
        <v>247</v>
      </c>
      <c r="G68" s="130" t="s">
        <v>248</v>
      </c>
      <c r="H68" s="24">
        <v>529</v>
      </c>
      <c r="I68" s="24" t="s">
        <v>56</v>
      </c>
      <c r="J68" s="92" t="s">
        <v>135</v>
      </c>
      <c r="K68" s="92">
        <v>1</v>
      </c>
      <c r="L68" s="122"/>
      <c r="M68" s="123"/>
      <c r="N68" s="43"/>
      <c r="O68" s="19"/>
      <c r="P68" s="105">
        <v>200000</v>
      </c>
      <c r="Q68" s="123"/>
      <c r="R68" s="123"/>
      <c r="S68" s="123"/>
      <c r="T68" s="124"/>
      <c r="U68" s="32"/>
      <c r="V68" s="123"/>
      <c r="W68" s="123"/>
      <c r="X68" s="62">
        <v>1</v>
      </c>
      <c r="Y68" s="123"/>
      <c r="Z68" s="123"/>
      <c r="AA68" s="123"/>
      <c r="AB68" s="123"/>
      <c r="AC68" s="123"/>
      <c r="AD68" s="123"/>
      <c r="AE68" s="123"/>
      <c r="AF68" s="123"/>
      <c r="AG68" s="123"/>
      <c r="AH68" s="122"/>
      <c r="AI68" s="92" t="s">
        <v>58</v>
      </c>
      <c r="AJ68" s="123"/>
      <c r="AK68" s="123"/>
      <c r="AL68" s="123"/>
      <c r="AM68" s="123"/>
    </row>
    <row r="69" spans="1:39" s="28" customFormat="1" ht="44.25" customHeight="1" x14ac:dyDescent="0.3">
      <c r="A69" s="19">
        <v>59</v>
      </c>
      <c r="B69" s="20" t="s">
        <v>237</v>
      </c>
      <c r="C69" s="175" t="s">
        <v>411</v>
      </c>
      <c r="D69" s="113" t="s">
        <v>249</v>
      </c>
      <c r="E69" s="171" t="s">
        <v>382</v>
      </c>
      <c r="F69" s="121" t="s">
        <v>250</v>
      </c>
      <c r="G69" s="23" t="s">
        <v>134</v>
      </c>
      <c r="H69" s="24">
        <v>496</v>
      </c>
      <c r="I69" s="24" t="s">
        <v>56</v>
      </c>
      <c r="J69" s="92" t="s">
        <v>64</v>
      </c>
      <c r="K69" s="92">
        <v>1</v>
      </c>
      <c r="L69" s="122"/>
      <c r="M69" s="123"/>
      <c r="N69" s="43"/>
      <c r="O69" s="19"/>
      <c r="P69" s="97">
        <v>400000</v>
      </c>
      <c r="Q69" s="123"/>
      <c r="R69" s="123"/>
      <c r="S69" s="123"/>
      <c r="T69" s="124"/>
      <c r="U69" s="32"/>
      <c r="V69" s="123"/>
      <c r="W69" s="123"/>
      <c r="X69" s="62">
        <v>1</v>
      </c>
      <c r="Y69" s="123"/>
      <c r="Z69" s="123"/>
      <c r="AA69" s="123"/>
      <c r="AB69" s="123"/>
      <c r="AC69" s="123"/>
      <c r="AD69" s="123"/>
      <c r="AE69" s="123"/>
      <c r="AF69" s="123"/>
      <c r="AG69" s="123"/>
      <c r="AH69" s="122"/>
      <c r="AI69" s="92" t="s">
        <v>58</v>
      </c>
      <c r="AJ69" s="123"/>
      <c r="AK69" s="123"/>
      <c r="AL69" s="123"/>
      <c r="AM69" s="123"/>
    </row>
    <row r="70" spans="1:39" s="28" customFormat="1" ht="44.25" customHeight="1" x14ac:dyDescent="0.3">
      <c r="A70" s="19">
        <v>60</v>
      </c>
      <c r="B70" s="20" t="s">
        <v>237</v>
      </c>
      <c r="C70" s="175" t="s">
        <v>411</v>
      </c>
      <c r="D70" s="113" t="s">
        <v>251</v>
      </c>
      <c r="E70" s="171" t="s">
        <v>383</v>
      </c>
      <c r="F70" s="121" t="s">
        <v>252</v>
      </c>
      <c r="G70" s="23" t="s">
        <v>134</v>
      </c>
      <c r="H70" s="24">
        <v>496</v>
      </c>
      <c r="I70" s="24" t="s">
        <v>56</v>
      </c>
      <c r="J70" s="92" t="s">
        <v>135</v>
      </c>
      <c r="K70" s="92">
        <v>1</v>
      </c>
      <c r="L70" s="122"/>
      <c r="M70" s="123"/>
      <c r="N70" s="43"/>
      <c r="O70" s="19"/>
      <c r="P70" s="105">
        <v>250000</v>
      </c>
      <c r="Q70" s="123"/>
      <c r="R70" s="123"/>
      <c r="S70" s="123"/>
      <c r="T70" s="124"/>
      <c r="U70" s="32"/>
      <c r="V70" s="123"/>
      <c r="W70" s="123"/>
      <c r="X70" s="62">
        <v>1</v>
      </c>
      <c r="Y70" s="123"/>
      <c r="Z70" s="123"/>
      <c r="AA70" s="123"/>
      <c r="AB70" s="123"/>
      <c r="AC70" s="123"/>
      <c r="AD70" s="123"/>
      <c r="AE70" s="123"/>
      <c r="AF70" s="123"/>
      <c r="AG70" s="123"/>
      <c r="AH70" s="122"/>
      <c r="AI70" s="92" t="s">
        <v>58</v>
      </c>
      <c r="AJ70" s="123"/>
      <c r="AK70" s="123"/>
      <c r="AL70" s="123"/>
      <c r="AM70" s="123"/>
    </row>
    <row r="71" spans="1:39" s="28" customFormat="1" ht="44.25" customHeight="1" x14ac:dyDescent="0.3">
      <c r="A71" s="19">
        <v>61</v>
      </c>
      <c r="B71" s="20" t="s">
        <v>237</v>
      </c>
      <c r="C71" s="175" t="s">
        <v>411</v>
      </c>
      <c r="D71" s="113" t="s">
        <v>253</v>
      </c>
      <c r="E71" s="171" t="s">
        <v>384</v>
      </c>
      <c r="F71" s="121" t="s">
        <v>254</v>
      </c>
      <c r="G71" s="69" t="s">
        <v>201</v>
      </c>
      <c r="H71" s="70">
        <v>493</v>
      </c>
      <c r="I71" s="24" t="s">
        <v>56</v>
      </c>
      <c r="J71" s="92" t="s">
        <v>135</v>
      </c>
      <c r="K71" s="92">
        <v>1</v>
      </c>
      <c r="L71" s="122"/>
      <c r="M71" s="123"/>
      <c r="N71" s="43"/>
      <c r="O71" s="19"/>
      <c r="P71" s="105">
        <v>250000</v>
      </c>
      <c r="Q71" s="123"/>
      <c r="R71" s="123"/>
      <c r="S71" s="123"/>
      <c r="T71" s="124"/>
      <c r="U71" s="32"/>
      <c r="V71" s="123"/>
      <c r="W71" s="123"/>
      <c r="X71" s="62">
        <v>1</v>
      </c>
      <c r="Y71" s="123"/>
      <c r="Z71" s="123"/>
      <c r="AA71" s="123"/>
      <c r="AB71" s="123"/>
      <c r="AC71" s="123"/>
      <c r="AD71" s="123"/>
      <c r="AE71" s="123"/>
      <c r="AF71" s="123"/>
      <c r="AG71" s="123"/>
      <c r="AH71" s="122"/>
      <c r="AI71" s="92" t="s">
        <v>58</v>
      </c>
      <c r="AJ71" s="123"/>
      <c r="AK71" s="123"/>
      <c r="AL71" s="123"/>
      <c r="AM71" s="123"/>
    </row>
    <row r="72" spans="1:39" s="28" customFormat="1" ht="44.25" customHeight="1" x14ac:dyDescent="0.3">
      <c r="A72" s="19">
        <v>62</v>
      </c>
      <c r="B72" s="20" t="s">
        <v>237</v>
      </c>
      <c r="C72" s="175" t="s">
        <v>411</v>
      </c>
      <c r="D72" s="113" t="s">
        <v>255</v>
      </c>
      <c r="E72" s="171" t="s">
        <v>385</v>
      </c>
      <c r="F72" s="121" t="s">
        <v>256</v>
      </c>
      <c r="G72" s="79" t="s">
        <v>205</v>
      </c>
      <c r="H72" s="60" t="s">
        <v>55</v>
      </c>
      <c r="I72" s="24" t="s">
        <v>56</v>
      </c>
      <c r="J72" s="92" t="s">
        <v>135</v>
      </c>
      <c r="K72" s="92">
        <v>1</v>
      </c>
      <c r="L72" s="122"/>
      <c r="M72" s="123"/>
      <c r="N72" s="43"/>
      <c r="O72" s="19"/>
      <c r="P72" s="105">
        <v>250000</v>
      </c>
      <c r="Q72" s="123"/>
      <c r="R72" s="123"/>
      <c r="S72" s="123"/>
      <c r="T72" s="124"/>
      <c r="U72" s="32"/>
      <c r="V72" s="123"/>
      <c r="W72" s="123"/>
      <c r="X72" s="62">
        <v>1</v>
      </c>
      <c r="Y72" s="123"/>
      <c r="Z72" s="123"/>
      <c r="AA72" s="123"/>
      <c r="AB72" s="123"/>
      <c r="AC72" s="123"/>
      <c r="AD72" s="123"/>
      <c r="AE72" s="123"/>
      <c r="AF72" s="123"/>
      <c r="AG72" s="123"/>
      <c r="AH72" s="122"/>
      <c r="AI72" s="92" t="s">
        <v>58</v>
      </c>
      <c r="AJ72" s="123"/>
      <c r="AK72" s="123"/>
      <c r="AL72" s="123"/>
      <c r="AM72" s="123"/>
    </row>
    <row r="73" spans="1:39" s="28" customFormat="1" ht="44.25" customHeight="1" x14ac:dyDescent="0.3">
      <c r="A73" s="19">
        <v>63</v>
      </c>
      <c r="B73" s="20" t="s">
        <v>237</v>
      </c>
      <c r="C73" s="175" t="s">
        <v>411</v>
      </c>
      <c r="D73" s="113" t="s">
        <v>257</v>
      </c>
      <c r="E73" s="171" t="s">
        <v>386</v>
      </c>
      <c r="F73" s="121" t="s">
        <v>258</v>
      </c>
      <c r="G73" s="79" t="s">
        <v>153</v>
      </c>
      <c r="H73" s="60" t="s">
        <v>154</v>
      </c>
      <c r="I73" s="24" t="s">
        <v>56</v>
      </c>
      <c r="J73" s="92" t="s">
        <v>80</v>
      </c>
      <c r="K73" s="122"/>
      <c r="L73" s="92">
        <v>1</v>
      </c>
      <c r="M73" s="123"/>
      <c r="N73" s="43"/>
      <c r="O73" s="19"/>
      <c r="P73" s="105">
        <v>75000</v>
      </c>
      <c r="Q73" s="123"/>
      <c r="R73" s="123"/>
      <c r="S73" s="123"/>
      <c r="T73" s="124"/>
      <c r="U73" s="32"/>
      <c r="V73" s="123"/>
      <c r="W73" s="123"/>
      <c r="X73" s="62">
        <v>1</v>
      </c>
      <c r="Y73" s="123"/>
      <c r="Z73" s="123"/>
      <c r="AA73" s="123"/>
      <c r="AB73" s="123"/>
      <c r="AC73" s="123"/>
      <c r="AD73" s="123"/>
      <c r="AE73" s="123"/>
      <c r="AF73" s="123"/>
      <c r="AG73" s="123"/>
      <c r="AH73" s="122"/>
      <c r="AI73" s="92" t="s">
        <v>58</v>
      </c>
      <c r="AJ73" s="123"/>
      <c r="AK73" s="123"/>
      <c r="AL73" s="123"/>
      <c r="AM73" s="123"/>
    </row>
    <row r="74" spans="1:39" s="28" customFormat="1" ht="44.25" customHeight="1" x14ac:dyDescent="0.3">
      <c r="A74" s="19">
        <v>64</v>
      </c>
      <c r="B74" s="20" t="s">
        <v>237</v>
      </c>
      <c r="C74" s="175" t="s">
        <v>411</v>
      </c>
      <c r="D74" s="113" t="s">
        <v>259</v>
      </c>
      <c r="E74" s="171" t="s">
        <v>387</v>
      </c>
      <c r="F74" s="131" t="s">
        <v>260</v>
      </c>
      <c r="G74" s="23" t="s">
        <v>93</v>
      </c>
      <c r="H74" s="24">
        <v>524</v>
      </c>
      <c r="I74" s="24" t="s">
        <v>56</v>
      </c>
      <c r="J74" s="92" t="s">
        <v>80</v>
      </c>
      <c r="K74" s="122"/>
      <c r="L74" s="92">
        <v>1</v>
      </c>
      <c r="M74" s="123"/>
      <c r="N74" s="43"/>
      <c r="O74" s="19"/>
      <c r="P74" s="105">
        <v>150000</v>
      </c>
      <c r="Q74" s="123"/>
      <c r="R74" s="123"/>
      <c r="S74" s="123"/>
      <c r="T74" s="124"/>
      <c r="U74" s="32"/>
      <c r="V74" s="123"/>
      <c r="W74" s="123"/>
      <c r="X74" s="62">
        <v>1</v>
      </c>
      <c r="Y74" s="123"/>
      <c r="Z74" s="123"/>
      <c r="AA74" s="123"/>
      <c r="AB74" s="123"/>
      <c r="AC74" s="123"/>
      <c r="AD74" s="123"/>
      <c r="AE74" s="123"/>
      <c r="AF74" s="123"/>
      <c r="AG74" s="123"/>
      <c r="AH74" s="122"/>
      <c r="AI74" s="92" t="s">
        <v>58</v>
      </c>
      <c r="AJ74" s="123"/>
      <c r="AK74" s="123"/>
      <c r="AL74" s="123"/>
      <c r="AM74" s="123"/>
    </row>
    <row r="75" spans="1:39" s="28" customFormat="1" ht="33" customHeight="1" x14ac:dyDescent="0.3">
      <c r="A75" s="19">
        <v>65</v>
      </c>
      <c r="B75" s="20" t="s">
        <v>237</v>
      </c>
      <c r="C75" s="175" t="s">
        <v>411</v>
      </c>
      <c r="D75" s="113" t="s">
        <v>261</v>
      </c>
      <c r="E75" s="171" t="s">
        <v>388</v>
      </c>
      <c r="F75" s="131" t="s">
        <v>262</v>
      </c>
      <c r="G75" s="123"/>
      <c r="H75" s="123"/>
      <c r="I75" s="24" t="s">
        <v>56</v>
      </c>
      <c r="J75" s="92" t="s">
        <v>228</v>
      </c>
      <c r="K75" s="45"/>
      <c r="L75" s="92">
        <v>1</v>
      </c>
      <c r="M75" s="123"/>
      <c r="N75" s="43"/>
      <c r="O75" s="19"/>
      <c r="P75" s="105">
        <v>100000</v>
      </c>
      <c r="Q75" s="123"/>
      <c r="R75" s="123"/>
      <c r="S75" s="123"/>
      <c r="T75" s="124"/>
      <c r="U75" s="32"/>
      <c r="V75" s="123"/>
      <c r="W75" s="123"/>
      <c r="X75" s="62">
        <v>1</v>
      </c>
      <c r="Y75" s="123"/>
      <c r="Z75" s="123"/>
      <c r="AA75" s="123"/>
      <c r="AB75" s="123"/>
      <c r="AC75" s="123"/>
      <c r="AD75" s="123"/>
      <c r="AE75" s="123"/>
      <c r="AF75" s="123"/>
      <c r="AG75" s="123"/>
      <c r="AH75" s="122"/>
      <c r="AI75" s="62" t="s">
        <v>58</v>
      </c>
      <c r="AJ75" s="123"/>
      <c r="AK75" s="123"/>
      <c r="AL75" s="123"/>
      <c r="AM75" s="123"/>
    </row>
    <row r="76" spans="1:39" ht="33" customHeight="1" x14ac:dyDescent="0.3">
      <c r="A76" s="19">
        <v>66</v>
      </c>
      <c r="B76" s="20" t="s">
        <v>237</v>
      </c>
      <c r="C76" s="175" t="s">
        <v>411</v>
      </c>
      <c r="D76" s="113" t="s">
        <v>263</v>
      </c>
      <c r="E76" s="171" t="s">
        <v>389</v>
      </c>
      <c r="F76" s="131" t="s">
        <v>264</v>
      </c>
      <c r="G76" s="132"/>
      <c r="H76" s="123"/>
      <c r="I76" s="24" t="s">
        <v>56</v>
      </c>
      <c r="J76" s="92" t="s">
        <v>80</v>
      </c>
      <c r="K76" s="122"/>
      <c r="L76" s="92">
        <v>1</v>
      </c>
      <c r="M76" s="123"/>
      <c r="N76" s="133"/>
      <c r="O76" s="134"/>
      <c r="P76" s="105">
        <v>250000</v>
      </c>
      <c r="Q76" s="123"/>
      <c r="R76" s="123"/>
      <c r="S76" s="123"/>
      <c r="T76" s="124"/>
      <c r="U76" s="32"/>
      <c r="V76" s="123"/>
      <c r="W76" s="123"/>
      <c r="X76" s="62">
        <v>1</v>
      </c>
      <c r="Y76" s="123"/>
      <c r="Z76" s="123"/>
      <c r="AA76" s="123"/>
      <c r="AB76" s="123"/>
      <c r="AC76" s="123"/>
      <c r="AD76" s="123"/>
      <c r="AE76" s="123"/>
      <c r="AF76" s="123"/>
      <c r="AG76" s="123"/>
      <c r="AH76" s="122"/>
      <c r="AI76" s="62" t="s">
        <v>58</v>
      </c>
      <c r="AJ76" s="123"/>
      <c r="AK76" s="123"/>
      <c r="AL76" s="123"/>
      <c r="AM76" s="123"/>
    </row>
    <row r="77" spans="1:39" ht="38.25" customHeight="1" x14ac:dyDescent="0.3">
      <c r="A77" s="19">
        <v>67</v>
      </c>
      <c r="B77" s="20" t="s">
        <v>237</v>
      </c>
      <c r="C77" s="175" t="s">
        <v>411</v>
      </c>
      <c r="D77" s="113" t="s">
        <v>265</v>
      </c>
      <c r="E77" s="171" t="s">
        <v>390</v>
      </c>
      <c r="F77" s="131" t="s">
        <v>266</v>
      </c>
      <c r="G77" s="135" t="s">
        <v>267</v>
      </c>
      <c r="H77" s="24" t="s">
        <v>268</v>
      </c>
      <c r="I77" s="24" t="s">
        <v>56</v>
      </c>
      <c r="J77" s="92" t="s">
        <v>135</v>
      </c>
      <c r="K77" s="92">
        <v>1</v>
      </c>
      <c r="L77" s="122"/>
      <c r="M77" s="123"/>
      <c r="N77" s="133"/>
      <c r="O77" s="134"/>
      <c r="P77" s="105">
        <v>200000</v>
      </c>
      <c r="Q77" s="123"/>
      <c r="R77" s="123"/>
      <c r="S77" s="123"/>
      <c r="T77" s="124"/>
      <c r="U77" s="32"/>
      <c r="V77" s="123"/>
      <c r="W77" s="123"/>
      <c r="X77" s="62">
        <v>1</v>
      </c>
      <c r="Y77" s="123"/>
      <c r="Z77" s="123"/>
      <c r="AA77" s="123"/>
      <c r="AB77" s="123"/>
      <c r="AC77" s="123"/>
      <c r="AD77" s="123"/>
      <c r="AE77" s="123"/>
      <c r="AF77" s="123"/>
      <c r="AG77" s="123"/>
      <c r="AH77" s="122"/>
      <c r="AI77" s="62" t="s">
        <v>58</v>
      </c>
      <c r="AJ77" s="123"/>
      <c r="AK77" s="123"/>
      <c r="AL77" s="123"/>
      <c r="AM77" s="123"/>
    </row>
    <row r="78" spans="1:39" ht="42.75" customHeight="1" x14ac:dyDescent="0.3">
      <c r="A78" s="19">
        <v>68</v>
      </c>
      <c r="B78" s="20" t="s">
        <v>237</v>
      </c>
      <c r="C78" s="175" t="s">
        <v>411</v>
      </c>
      <c r="D78" s="113" t="s">
        <v>269</v>
      </c>
      <c r="E78" s="171" t="s">
        <v>391</v>
      </c>
      <c r="F78" s="131" t="s">
        <v>270</v>
      </c>
      <c r="G78" s="79" t="s">
        <v>153</v>
      </c>
      <c r="H78" s="60" t="s">
        <v>154</v>
      </c>
      <c r="I78" s="24" t="s">
        <v>56</v>
      </c>
      <c r="J78" s="92" t="s">
        <v>80</v>
      </c>
      <c r="K78" s="122"/>
      <c r="L78" s="92">
        <v>1</v>
      </c>
      <c r="M78" s="123"/>
      <c r="N78" s="133"/>
      <c r="O78" s="134"/>
      <c r="P78" s="105">
        <v>150000</v>
      </c>
      <c r="Q78" s="123"/>
      <c r="R78" s="123"/>
      <c r="S78" s="123"/>
      <c r="T78" s="124"/>
      <c r="U78" s="32"/>
      <c r="V78" s="123"/>
      <c r="W78" s="123"/>
      <c r="X78" s="62">
        <v>1</v>
      </c>
      <c r="Y78" s="123"/>
      <c r="Z78" s="123"/>
      <c r="AA78" s="123"/>
      <c r="AB78" s="123"/>
      <c r="AC78" s="123"/>
      <c r="AD78" s="123"/>
      <c r="AE78" s="123"/>
      <c r="AF78" s="123"/>
      <c r="AG78" s="123"/>
      <c r="AH78" s="122"/>
      <c r="AI78" s="62" t="s">
        <v>58</v>
      </c>
      <c r="AJ78" s="123"/>
      <c r="AK78" s="123"/>
      <c r="AL78" s="123"/>
      <c r="AM78" s="123"/>
    </row>
    <row r="79" spans="1:39" ht="37.5" customHeight="1" x14ac:dyDescent="0.3">
      <c r="A79" s="19">
        <v>69</v>
      </c>
      <c r="B79" s="20" t="s">
        <v>237</v>
      </c>
      <c r="C79" s="175" t="s">
        <v>411</v>
      </c>
      <c r="D79" s="113" t="s">
        <v>271</v>
      </c>
      <c r="E79" s="171" t="s">
        <v>392</v>
      </c>
      <c r="F79" s="131" t="s">
        <v>272</v>
      </c>
      <c r="G79" s="79" t="s">
        <v>273</v>
      </c>
      <c r="H79" s="60" t="s">
        <v>274</v>
      </c>
      <c r="I79" s="24" t="s">
        <v>56</v>
      </c>
      <c r="J79" s="50" t="s">
        <v>114</v>
      </c>
      <c r="K79" s="92">
        <v>1</v>
      </c>
      <c r="L79" s="122"/>
      <c r="M79" s="123"/>
      <c r="N79" s="133"/>
      <c r="O79" s="134"/>
      <c r="P79" s="105">
        <v>200000</v>
      </c>
      <c r="Q79" s="123"/>
      <c r="R79" s="123"/>
      <c r="S79" s="123"/>
      <c r="T79" s="124"/>
      <c r="U79" s="32"/>
      <c r="V79" s="123"/>
      <c r="W79" s="123"/>
      <c r="X79" s="62">
        <v>1</v>
      </c>
      <c r="Y79" s="123"/>
      <c r="Z79" s="123"/>
      <c r="AA79" s="123"/>
      <c r="AB79" s="123"/>
      <c r="AC79" s="123"/>
      <c r="AD79" s="123"/>
      <c r="AE79" s="123"/>
      <c r="AF79" s="123"/>
      <c r="AG79" s="123"/>
      <c r="AH79" s="122"/>
      <c r="AI79" s="62" t="s">
        <v>115</v>
      </c>
      <c r="AJ79" s="123"/>
      <c r="AK79" s="123"/>
      <c r="AL79" s="123"/>
      <c r="AM79" s="123"/>
    </row>
    <row r="80" spans="1:39" ht="33" customHeight="1" x14ac:dyDescent="0.3">
      <c r="A80" s="19">
        <v>70</v>
      </c>
      <c r="B80" s="20" t="s">
        <v>237</v>
      </c>
      <c r="C80" s="175" t="s">
        <v>411</v>
      </c>
      <c r="D80" s="113" t="s">
        <v>275</v>
      </c>
      <c r="E80" s="171" t="s">
        <v>393</v>
      </c>
      <c r="F80" s="131" t="s">
        <v>276</v>
      </c>
      <c r="G80" s="79" t="s">
        <v>277</v>
      </c>
      <c r="H80" s="60">
        <v>527</v>
      </c>
      <c r="I80" s="24" t="s">
        <v>56</v>
      </c>
      <c r="J80" s="92" t="s">
        <v>57</v>
      </c>
      <c r="K80" s="122"/>
      <c r="L80" s="92">
        <v>1</v>
      </c>
      <c r="M80" s="123"/>
      <c r="N80" s="133"/>
      <c r="O80" s="134"/>
      <c r="P80" s="105">
        <v>150000</v>
      </c>
      <c r="Q80" s="123"/>
      <c r="R80" s="123"/>
      <c r="S80" s="123"/>
      <c r="T80" s="124"/>
      <c r="U80" s="32"/>
      <c r="V80" s="123"/>
      <c r="W80" s="123"/>
      <c r="X80" s="62">
        <v>1</v>
      </c>
      <c r="Y80" s="123"/>
      <c r="Z80" s="123"/>
      <c r="AA80" s="123"/>
      <c r="AB80" s="123"/>
      <c r="AC80" s="123"/>
      <c r="AD80" s="123"/>
      <c r="AE80" s="123"/>
      <c r="AF80" s="123"/>
      <c r="AG80" s="123"/>
      <c r="AH80" s="122"/>
      <c r="AI80" s="62" t="s">
        <v>58</v>
      </c>
      <c r="AJ80" s="123"/>
      <c r="AK80" s="123"/>
      <c r="AL80" s="123"/>
      <c r="AM80" s="123"/>
    </row>
    <row r="81" spans="1:39" ht="51.75" customHeight="1" x14ac:dyDescent="0.3">
      <c r="A81" s="19">
        <v>71</v>
      </c>
      <c r="B81" s="20" t="s">
        <v>237</v>
      </c>
      <c r="C81" s="175" t="s">
        <v>411</v>
      </c>
      <c r="D81" s="113" t="s">
        <v>278</v>
      </c>
      <c r="E81" s="171" t="s">
        <v>394</v>
      </c>
      <c r="F81" s="131" t="s">
        <v>279</v>
      </c>
      <c r="G81" s="79" t="s">
        <v>280</v>
      </c>
      <c r="H81" s="60">
        <v>523</v>
      </c>
      <c r="I81" s="24" t="s">
        <v>56</v>
      </c>
      <c r="J81" s="25" t="s">
        <v>64</v>
      </c>
      <c r="K81" s="92">
        <v>1</v>
      </c>
      <c r="L81" s="122"/>
      <c r="M81" s="123"/>
      <c r="N81" s="133"/>
      <c r="O81" s="134"/>
      <c r="P81" s="105">
        <v>300000</v>
      </c>
      <c r="Q81" s="123"/>
      <c r="R81" s="123"/>
      <c r="S81" s="123"/>
      <c r="T81" s="124"/>
      <c r="U81" s="32"/>
      <c r="V81" s="123"/>
      <c r="W81" s="123"/>
      <c r="X81" s="62">
        <v>1</v>
      </c>
      <c r="Y81" s="123"/>
      <c r="Z81" s="123"/>
      <c r="AA81" s="123"/>
      <c r="AB81" s="123"/>
      <c r="AC81" s="123"/>
      <c r="AD81" s="123"/>
      <c r="AE81" s="123"/>
      <c r="AF81" s="123"/>
      <c r="AG81" s="123"/>
      <c r="AH81" s="122"/>
      <c r="AI81" s="62" t="s">
        <v>58</v>
      </c>
      <c r="AJ81" s="123"/>
      <c r="AK81" s="123"/>
      <c r="AL81" s="123"/>
      <c r="AM81" s="123"/>
    </row>
    <row r="82" spans="1:39" ht="37.5" customHeight="1" x14ac:dyDescent="0.3">
      <c r="A82" s="19">
        <v>72</v>
      </c>
      <c r="B82" s="20" t="s">
        <v>237</v>
      </c>
      <c r="C82" s="175" t="s">
        <v>411</v>
      </c>
      <c r="D82" s="113" t="s">
        <v>281</v>
      </c>
      <c r="E82" s="171" t="s">
        <v>395</v>
      </c>
      <c r="F82" s="131" t="s">
        <v>282</v>
      </c>
      <c r="G82" s="79" t="s">
        <v>283</v>
      </c>
      <c r="H82" s="60" t="s">
        <v>144</v>
      </c>
      <c r="I82" s="24" t="s">
        <v>56</v>
      </c>
      <c r="J82" s="25" t="s">
        <v>64</v>
      </c>
      <c r="K82" s="92">
        <v>1</v>
      </c>
      <c r="L82" s="122"/>
      <c r="M82" s="123"/>
      <c r="N82" s="133"/>
      <c r="O82" s="134"/>
      <c r="P82" s="105">
        <v>200000</v>
      </c>
      <c r="Q82" s="123"/>
      <c r="R82" s="123"/>
      <c r="S82" s="123"/>
      <c r="T82" s="124"/>
      <c r="U82" s="32"/>
      <c r="V82" s="123"/>
      <c r="W82" s="123"/>
      <c r="X82" s="62">
        <v>1</v>
      </c>
      <c r="Y82" s="123"/>
      <c r="Z82" s="123"/>
      <c r="AA82" s="123"/>
      <c r="AB82" s="123"/>
      <c r="AC82" s="123"/>
      <c r="AD82" s="123"/>
      <c r="AE82" s="123"/>
      <c r="AF82" s="123"/>
      <c r="AG82" s="123"/>
      <c r="AH82" s="122"/>
      <c r="AI82" s="62" t="s">
        <v>58</v>
      </c>
      <c r="AJ82" s="123"/>
      <c r="AK82" s="123"/>
      <c r="AL82" s="123"/>
      <c r="AM82" s="123"/>
    </row>
    <row r="83" spans="1:39" ht="40.5" customHeight="1" x14ac:dyDescent="0.3">
      <c r="A83" s="19">
        <v>73</v>
      </c>
      <c r="B83" s="20" t="s">
        <v>237</v>
      </c>
      <c r="C83" s="175" t="s">
        <v>411</v>
      </c>
      <c r="D83" s="113" t="s">
        <v>284</v>
      </c>
      <c r="E83" s="171" t="s">
        <v>396</v>
      </c>
      <c r="F83" s="131" t="s">
        <v>285</v>
      </c>
      <c r="G83" s="79" t="s">
        <v>159</v>
      </c>
      <c r="H83" s="60">
        <v>525</v>
      </c>
      <c r="I83" s="24" t="s">
        <v>56</v>
      </c>
      <c r="J83" s="25" t="s">
        <v>64</v>
      </c>
      <c r="K83" s="92">
        <v>1</v>
      </c>
      <c r="L83" s="122"/>
      <c r="M83" s="123"/>
      <c r="N83" s="133"/>
      <c r="O83" s="134"/>
      <c r="P83" s="105">
        <v>200000</v>
      </c>
      <c r="Q83" s="123"/>
      <c r="R83" s="123"/>
      <c r="S83" s="123"/>
      <c r="T83" s="124"/>
      <c r="U83" s="32"/>
      <c r="V83" s="123"/>
      <c r="W83" s="123"/>
      <c r="X83" s="62">
        <v>1</v>
      </c>
      <c r="Y83" s="123"/>
      <c r="Z83" s="123"/>
      <c r="AA83" s="123"/>
      <c r="AB83" s="123"/>
      <c r="AC83" s="123"/>
      <c r="AD83" s="123"/>
      <c r="AE83" s="123"/>
      <c r="AF83" s="123"/>
      <c r="AG83" s="123"/>
      <c r="AH83" s="122"/>
      <c r="AI83" s="62" t="s">
        <v>58</v>
      </c>
      <c r="AJ83" s="123"/>
      <c r="AK83" s="123"/>
      <c r="AL83" s="123"/>
      <c r="AM83" s="123"/>
    </row>
    <row r="84" spans="1:39" ht="39" customHeight="1" x14ac:dyDescent="0.3">
      <c r="A84" s="19">
        <v>74</v>
      </c>
      <c r="B84" s="20" t="s">
        <v>237</v>
      </c>
      <c r="C84" s="175" t="s">
        <v>411</v>
      </c>
      <c r="D84" s="113" t="s">
        <v>286</v>
      </c>
      <c r="E84" s="171" t="s">
        <v>397</v>
      </c>
      <c r="F84" s="131" t="s">
        <v>287</v>
      </c>
      <c r="G84" s="79" t="s">
        <v>129</v>
      </c>
      <c r="H84" s="60" t="s">
        <v>130</v>
      </c>
      <c r="I84" s="24" t="s">
        <v>56</v>
      </c>
      <c r="J84" s="25" t="s">
        <v>135</v>
      </c>
      <c r="K84" s="92">
        <v>1</v>
      </c>
      <c r="L84" s="122"/>
      <c r="M84" s="123"/>
      <c r="N84" s="133"/>
      <c r="O84" s="134"/>
      <c r="P84" s="105">
        <v>200000</v>
      </c>
      <c r="Q84" s="123"/>
      <c r="R84" s="123"/>
      <c r="S84" s="123"/>
      <c r="T84" s="124"/>
      <c r="U84" s="32"/>
      <c r="V84" s="123"/>
      <c r="W84" s="123"/>
      <c r="X84" s="62">
        <v>1</v>
      </c>
      <c r="Y84" s="123"/>
      <c r="Z84" s="123"/>
      <c r="AA84" s="123"/>
      <c r="AB84" s="123"/>
      <c r="AC84" s="123"/>
      <c r="AD84" s="123"/>
      <c r="AE84" s="123"/>
      <c r="AF84" s="123"/>
      <c r="AG84" s="123"/>
      <c r="AH84" s="122"/>
      <c r="AI84" s="62" t="s">
        <v>58</v>
      </c>
      <c r="AJ84" s="123"/>
      <c r="AK84" s="123"/>
      <c r="AL84" s="123"/>
      <c r="AM84" s="123"/>
    </row>
    <row r="85" spans="1:39" ht="36" customHeight="1" x14ac:dyDescent="0.3">
      <c r="A85" s="19">
        <v>75</v>
      </c>
      <c r="B85" s="20" t="s">
        <v>237</v>
      </c>
      <c r="C85" s="175" t="s">
        <v>411</v>
      </c>
      <c r="D85" s="113" t="s">
        <v>288</v>
      </c>
      <c r="E85" s="171" t="s">
        <v>398</v>
      </c>
      <c r="F85" s="131" t="s">
        <v>289</v>
      </c>
      <c r="G85" s="23" t="s">
        <v>83</v>
      </c>
      <c r="H85" s="24" t="s">
        <v>84</v>
      </c>
      <c r="I85" s="24" t="s">
        <v>56</v>
      </c>
      <c r="J85" s="25" t="s">
        <v>135</v>
      </c>
      <c r="K85" s="92">
        <v>1</v>
      </c>
      <c r="L85" s="122"/>
      <c r="M85" s="123"/>
      <c r="N85" s="133"/>
      <c r="O85" s="134"/>
      <c r="P85" s="105">
        <v>200000</v>
      </c>
      <c r="Q85" s="123"/>
      <c r="R85" s="123"/>
      <c r="S85" s="123"/>
      <c r="T85" s="124"/>
      <c r="U85" s="32"/>
      <c r="V85" s="123"/>
      <c r="W85" s="123"/>
      <c r="X85" s="62">
        <v>1</v>
      </c>
      <c r="Y85" s="123"/>
      <c r="Z85" s="123"/>
      <c r="AA85" s="123"/>
      <c r="AB85" s="123"/>
      <c r="AC85" s="123"/>
      <c r="AD85" s="123"/>
      <c r="AE85" s="123"/>
      <c r="AF85" s="123"/>
      <c r="AG85" s="123"/>
      <c r="AH85" s="122"/>
      <c r="AI85" s="62" t="s">
        <v>58</v>
      </c>
      <c r="AJ85" s="123"/>
      <c r="AK85" s="123"/>
      <c r="AL85" s="123"/>
      <c r="AM85" s="123"/>
    </row>
    <row r="86" spans="1:39" ht="54" customHeight="1" x14ac:dyDescent="0.3">
      <c r="A86" s="19">
        <v>76</v>
      </c>
      <c r="B86" s="20" t="s">
        <v>237</v>
      </c>
      <c r="C86" s="175" t="s">
        <v>411</v>
      </c>
      <c r="D86" s="95" t="s">
        <v>290</v>
      </c>
      <c r="E86" s="171" t="s">
        <v>399</v>
      </c>
      <c r="F86" s="131" t="s">
        <v>291</v>
      </c>
      <c r="G86" s="123"/>
      <c r="H86" s="123"/>
      <c r="I86" s="24" t="s">
        <v>56</v>
      </c>
      <c r="J86" s="92" t="s">
        <v>80</v>
      </c>
      <c r="K86" s="122"/>
      <c r="L86" s="92">
        <v>1</v>
      </c>
      <c r="M86" s="123"/>
      <c r="N86" s="133"/>
      <c r="O86" s="134"/>
      <c r="P86" s="105">
        <v>100000</v>
      </c>
      <c r="Q86" s="123"/>
      <c r="R86" s="123"/>
      <c r="S86" s="123"/>
      <c r="U86" s="32"/>
      <c r="V86" s="123"/>
      <c r="W86" s="123"/>
      <c r="X86" s="62">
        <v>1</v>
      </c>
      <c r="Y86" s="123"/>
      <c r="Z86" s="123"/>
      <c r="AA86" s="123"/>
      <c r="AB86" s="123"/>
      <c r="AC86" s="123"/>
      <c r="AD86" s="123"/>
      <c r="AE86" s="123"/>
      <c r="AF86" s="123"/>
      <c r="AG86" s="123"/>
      <c r="AH86" s="122"/>
      <c r="AI86" s="62" t="s">
        <v>58</v>
      </c>
      <c r="AJ86" s="123"/>
      <c r="AK86" s="123"/>
      <c r="AL86" s="123"/>
      <c r="AM86" s="123"/>
    </row>
    <row r="87" spans="1:39" s="140" customFormat="1" ht="15" customHeight="1" x14ac:dyDescent="0.3">
      <c r="A87" s="492" t="s">
        <v>292</v>
      </c>
      <c r="B87" s="493"/>
      <c r="C87" s="493"/>
      <c r="D87" s="494"/>
      <c r="E87" s="165"/>
      <c r="F87" s="137"/>
      <c r="G87" s="137"/>
      <c r="H87" s="137"/>
      <c r="I87" s="137"/>
      <c r="J87" s="137"/>
      <c r="K87" s="138">
        <f t="shared" ref="K87:AH87" si="3">SUM(K11:K86)</f>
        <v>52</v>
      </c>
      <c r="L87" s="138">
        <f t="shared" si="3"/>
        <v>24</v>
      </c>
      <c r="M87" s="139">
        <f t="shared" si="3"/>
        <v>471242</v>
      </c>
      <c r="N87" s="139">
        <f>SUM(N11:N86)</f>
        <v>7261242.4799999995</v>
      </c>
      <c r="O87" s="138">
        <f t="shared" si="3"/>
        <v>0</v>
      </c>
      <c r="P87" s="139">
        <f t="shared" si="3"/>
        <v>14850000</v>
      </c>
      <c r="Q87" s="139">
        <f t="shared" si="3"/>
        <v>2258432.15</v>
      </c>
      <c r="R87" s="139">
        <f t="shared" si="3"/>
        <v>29788.239999999998</v>
      </c>
      <c r="S87" s="139">
        <f t="shared" si="3"/>
        <v>2288220.39</v>
      </c>
      <c r="T87" s="139">
        <f t="shared" si="3"/>
        <v>0</v>
      </c>
      <c r="U87" s="138">
        <f t="shared" si="3"/>
        <v>0</v>
      </c>
      <c r="V87" s="138">
        <f t="shared" si="3"/>
        <v>0</v>
      </c>
      <c r="W87" s="138">
        <f t="shared" si="3"/>
        <v>0</v>
      </c>
      <c r="X87" s="138">
        <f t="shared" si="3"/>
        <v>38</v>
      </c>
      <c r="Y87" s="138">
        <f t="shared" si="3"/>
        <v>1</v>
      </c>
      <c r="Z87" s="138">
        <f t="shared" si="3"/>
        <v>23</v>
      </c>
      <c r="AA87" s="138">
        <f t="shared" si="3"/>
        <v>0</v>
      </c>
      <c r="AB87" s="138">
        <f t="shared" si="3"/>
        <v>0</v>
      </c>
      <c r="AC87" s="138">
        <f t="shared" si="3"/>
        <v>5</v>
      </c>
      <c r="AD87" s="138">
        <f t="shared" si="3"/>
        <v>9</v>
      </c>
      <c r="AE87" s="138">
        <f t="shared" si="3"/>
        <v>0</v>
      </c>
      <c r="AF87" s="138">
        <f t="shared" si="3"/>
        <v>0</v>
      </c>
      <c r="AG87" s="138">
        <f t="shared" si="3"/>
        <v>0</v>
      </c>
      <c r="AH87" s="138">
        <f t="shared" si="3"/>
        <v>29263</v>
      </c>
      <c r="AI87" s="138"/>
      <c r="AJ87" s="138">
        <f>SUM(AJ11:AJ86)</f>
        <v>0</v>
      </c>
      <c r="AK87" s="138">
        <f>SUM(AK11:AK86)</f>
        <v>0</v>
      </c>
      <c r="AL87" s="138">
        <f>SUM(AL11:AL86)</f>
        <v>0</v>
      </c>
      <c r="AM87" s="138">
        <f>SUM(AM11:AM86)</f>
        <v>0</v>
      </c>
    </row>
    <row r="88" spans="1:39" ht="15" customHeight="1" x14ac:dyDescent="0.3">
      <c r="A88" s="141"/>
      <c r="B88" s="141"/>
      <c r="C88" s="141"/>
      <c r="D88" s="141"/>
      <c r="E88" s="141"/>
      <c r="F88" s="142"/>
      <c r="G88" s="142"/>
      <c r="H88" s="142"/>
      <c r="I88" s="142"/>
      <c r="J88" s="142"/>
      <c r="K88" s="142"/>
      <c r="L88" s="142"/>
      <c r="M88" s="143"/>
      <c r="N88" s="143"/>
      <c r="O88" s="143"/>
      <c r="P88" s="143"/>
      <c r="Q88" s="143"/>
      <c r="R88" s="143"/>
      <c r="S88" s="143"/>
      <c r="T88" s="143"/>
      <c r="U88" s="143"/>
      <c r="V88" s="144"/>
      <c r="W88" s="144"/>
      <c r="X88" s="145"/>
      <c r="Y88" s="145"/>
      <c r="Z88" s="145"/>
      <c r="AA88" s="145"/>
      <c r="AB88" s="145"/>
      <c r="AC88" s="145"/>
      <c r="AD88" s="145"/>
      <c r="AE88" s="145"/>
      <c r="AF88" s="145"/>
      <c r="AG88" s="145"/>
      <c r="AH88" s="145"/>
      <c r="AI88" s="145"/>
      <c r="AJ88" s="145"/>
      <c r="AK88" s="145"/>
      <c r="AL88" s="145"/>
      <c r="AM88" s="145"/>
    </row>
    <row r="89" spans="1:39" s="147" customFormat="1" ht="15" customHeight="1" x14ac:dyDescent="0.3">
      <c r="A89" s="146"/>
      <c r="B89" s="495" t="s">
        <v>293</v>
      </c>
      <c r="C89" s="495"/>
      <c r="D89" s="495"/>
      <c r="E89" s="495"/>
      <c r="F89" s="495"/>
      <c r="G89" s="495"/>
      <c r="H89" s="495"/>
      <c r="I89" s="495"/>
      <c r="J89" s="495"/>
      <c r="K89" s="495"/>
      <c r="L89" s="495"/>
      <c r="M89" s="495"/>
      <c r="N89" s="495"/>
      <c r="O89" s="495"/>
      <c r="P89" s="495"/>
      <c r="Q89" s="495"/>
      <c r="R89" s="495"/>
      <c r="S89" s="495"/>
      <c r="T89" s="495"/>
      <c r="U89" s="495"/>
      <c r="V89" s="495"/>
      <c r="W89" s="495"/>
      <c r="X89" s="495"/>
      <c r="Y89" s="495"/>
      <c r="Z89" s="495"/>
      <c r="AA89" s="495"/>
      <c r="AB89" s="495"/>
      <c r="AC89" s="495"/>
      <c r="AD89" s="495"/>
      <c r="AE89" s="495"/>
      <c r="AF89" s="495"/>
      <c r="AG89" s="495"/>
      <c r="AH89" s="495"/>
      <c r="AI89" s="495"/>
      <c r="AJ89" s="495"/>
      <c r="AK89" s="495"/>
      <c r="AL89" s="495"/>
      <c r="AM89" s="495"/>
    </row>
    <row r="90" spans="1:39" s="147" customFormat="1" ht="15" customHeight="1" x14ac:dyDescent="0.3">
      <c r="A90" s="146"/>
      <c r="B90" s="495" t="s">
        <v>294</v>
      </c>
      <c r="C90" s="495"/>
      <c r="D90" s="495"/>
      <c r="E90" s="495"/>
      <c r="F90" s="495"/>
      <c r="G90" s="495"/>
      <c r="H90" s="495"/>
      <c r="I90" s="495"/>
      <c r="J90" s="495"/>
      <c r="K90" s="495"/>
      <c r="L90" s="495"/>
      <c r="M90" s="495"/>
      <c r="N90" s="495"/>
      <c r="O90" s="495"/>
      <c r="P90" s="495"/>
      <c r="Q90" s="495"/>
      <c r="R90" s="495"/>
      <c r="S90" s="495"/>
      <c r="T90" s="495"/>
      <c r="U90" s="495"/>
      <c r="V90" s="495"/>
      <c r="W90" s="495"/>
      <c r="X90" s="495"/>
      <c r="Y90" s="495"/>
      <c r="Z90" s="495"/>
      <c r="AA90" s="495"/>
      <c r="AB90" s="495"/>
      <c r="AC90" s="495"/>
      <c r="AD90" s="495"/>
      <c r="AE90" s="495"/>
      <c r="AF90" s="495"/>
      <c r="AG90" s="495"/>
      <c r="AH90" s="495"/>
      <c r="AI90" s="495"/>
      <c r="AJ90" s="495"/>
      <c r="AK90" s="495"/>
      <c r="AL90" s="495"/>
      <c r="AM90" s="495"/>
    </row>
    <row r="91" spans="1:39" ht="16.5" customHeight="1" x14ac:dyDescent="0.3">
      <c r="B91" s="148" t="s">
        <v>295</v>
      </c>
      <c r="C91" s="148"/>
      <c r="D91" s="148"/>
      <c r="E91" s="148"/>
      <c r="F91" s="148"/>
      <c r="G91" s="148"/>
      <c r="H91" s="148"/>
      <c r="I91" s="148"/>
      <c r="J91" s="148"/>
      <c r="K91" s="148"/>
      <c r="L91" s="148"/>
      <c r="M91" s="148"/>
      <c r="N91" s="148"/>
      <c r="O91" s="148"/>
      <c r="P91" s="148"/>
      <c r="Q91" s="148"/>
      <c r="R91" s="148"/>
      <c r="S91" s="148"/>
      <c r="T91" s="148"/>
      <c r="U91" s="148"/>
      <c r="V91" s="148"/>
      <c r="W91" s="148"/>
      <c r="X91" s="148"/>
      <c r="Y91" s="148"/>
      <c r="Z91" s="148"/>
      <c r="AA91" s="148"/>
      <c r="AB91" s="148"/>
      <c r="AC91" s="148"/>
      <c r="AD91" s="148"/>
      <c r="AE91" s="148"/>
      <c r="AF91" s="148"/>
      <c r="AG91" s="148"/>
      <c r="AH91" s="148"/>
      <c r="AI91" s="148"/>
      <c r="AJ91" s="148"/>
      <c r="AK91" s="148"/>
      <c r="AL91" s="148"/>
      <c r="AM91" s="148"/>
    </row>
    <row r="92" spans="1:39" ht="6.75" customHeight="1" x14ac:dyDescent="0.3">
      <c r="A92" s="149"/>
      <c r="B92" s="149"/>
      <c r="C92" s="149"/>
      <c r="D92" s="149"/>
      <c r="E92" s="149"/>
      <c r="F92" s="149"/>
      <c r="G92" s="149"/>
      <c r="H92" s="149"/>
      <c r="I92" s="149"/>
      <c r="J92" s="149"/>
      <c r="K92" s="149"/>
      <c r="L92" s="149"/>
      <c r="M92" s="149"/>
      <c r="N92" s="149"/>
      <c r="O92" s="149"/>
      <c r="P92" s="149"/>
      <c r="Q92" s="149"/>
      <c r="R92" s="149"/>
      <c r="S92" s="149"/>
      <c r="T92" s="149"/>
      <c r="U92" s="149"/>
      <c r="V92" s="149"/>
      <c r="W92" s="149"/>
      <c r="X92" s="149"/>
      <c r="Y92" s="149"/>
      <c r="Z92" s="149"/>
      <c r="AA92" s="149"/>
      <c r="AB92" s="149"/>
      <c r="AC92" s="149"/>
      <c r="AD92" s="149"/>
      <c r="AE92" s="149"/>
      <c r="AF92" s="149"/>
      <c r="AG92" s="149"/>
      <c r="AH92" s="149"/>
      <c r="AI92" s="149"/>
      <c r="AJ92" s="149"/>
      <c r="AK92" s="149"/>
      <c r="AL92" s="149"/>
      <c r="AM92" s="149"/>
    </row>
    <row r="93" spans="1:39" ht="15.6" x14ac:dyDescent="0.3">
      <c r="B93" s="496" t="s">
        <v>296</v>
      </c>
      <c r="C93" s="497"/>
      <c r="D93" s="497"/>
      <c r="E93" s="497"/>
      <c r="F93" s="497"/>
      <c r="G93" s="498"/>
      <c r="H93" s="499" t="s">
        <v>297</v>
      </c>
      <c r="I93" s="500"/>
      <c r="J93" s="501" t="s">
        <v>298</v>
      </c>
      <c r="K93" s="501"/>
      <c r="L93" s="150"/>
      <c r="M93" s="151"/>
      <c r="N93" s="151"/>
      <c r="O93" s="151"/>
      <c r="P93" s="151"/>
      <c r="Q93" s="151"/>
      <c r="R93" s="151"/>
      <c r="S93" s="151"/>
      <c r="T93" s="151"/>
      <c r="U93" s="151"/>
      <c r="V93" s="151"/>
      <c r="W93" s="151"/>
      <c r="X93" s="152"/>
      <c r="Y93" s="152"/>
      <c r="Z93" s="152"/>
      <c r="AA93" s="152"/>
      <c r="AB93" s="152"/>
      <c r="AC93" s="152"/>
      <c r="AD93" s="152"/>
      <c r="AE93" s="152"/>
      <c r="AF93" s="152"/>
      <c r="AG93" s="153"/>
      <c r="AH93" s="153"/>
      <c r="AI93" s="154"/>
      <c r="AJ93" s="154"/>
      <c r="AK93" s="154"/>
      <c r="AL93" s="154"/>
    </row>
    <row r="94" spans="1:39" ht="26.25" customHeight="1" x14ac:dyDescent="0.3">
      <c r="B94" s="487" t="s">
        <v>299</v>
      </c>
      <c r="C94" s="488"/>
      <c r="D94" s="488"/>
      <c r="E94" s="488"/>
      <c r="F94" s="488"/>
      <c r="G94" s="489"/>
      <c r="H94" s="479" t="s">
        <v>41</v>
      </c>
      <c r="I94" s="480"/>
      <c r="J94" s="486" t="s">
        <v>300</v>
      </c>
      <c r="K94" s="486"/>
      <c r="L94" s="155"/>
      <c r="M94" s="156"/>
      <c r="N94" s="156"/>
      <c r="O94" s="156"/>
      <c r="P94" s="156"/>
      <c r="Q94" s="156"/>
      <c r="R94" s="156"/>
      <c r="S94" s="156"/>
      <c r="T94" s="156"/>
      <c r="U94" s="156"/>
      <c r="V94" s="156"/>
      <c r="W94" s="156"/>
      <c r="X94" s="156"/>
      <c r="Y94" s="156"/>
      <c r="Z94" s="156"/>
      <c r="AA94" s="156"/>
      <c r="AB94" s="156"/>
      <c r="AC94" s="156"/>
      <c r="AD94" s="156"/>
      <c r="AE94" s="156"/>
      <c r="AF94" s="156"/>
      <c r="AG94" s="153"/>
      <c r="AH94" s="153"/>
      <c r="AI94" s="154"/>
      <c r="AJ94" s="154"/>
      <c r="AK94" s="154"/>
      <c r="AL94" s="154"/>
    </row>
    <row r="95" spans="1:39" ht="151.5" customHeight="1" x14ac:dyDescent="0.3">
      <c r="B95" s="476" t="s">
        <v>301</v>
      </c>
      <c r="C95" s="477"/>
      <c r="D95" s="477"/>
      <c r="E95" s="477"/>
      <c r="F95" s="477"/>
      <c r="G95" s="478"/>
      <c r="H95" s="490" t="s">
        <v>29</v>
      </c>
      <c r="I95" s="491"/>
      <c r="J95" s="486" t="s">
        <v>302</v>
      </c>
      <c r="K95" s="486"/>
      <c r="L95" s="155"/>
      <c r="M95" s="157"/>
      <c r="N95" s="157"/>
      <c r="O95" s="157"/>
      <c r="P95" s="157"/>
      <c r="Q95" s="157"/>
      <c r="R95" s="157"/>
      <c r="S95" s="157"/>
      <c r="T95" s="157"/>
      <c r="U95" s="157"/>
      <c r="V95" s="157"/>
      <c r="W95" s="157"/>
      <c r="X95" s="157"/>
      <c r="Y95" s="157"/>
      <c r="Z95" s="157"/>
      <c r="AA95" s="157"/>
      <c r="AB95" s="157"/>
      <c r="AC95" s="157"/>
      <c r="AD95" s="157"/>
      <c r="AE95" s="157"/>
      <c r="AF95" s="157"/>
      <c r="AG95" s="153"/>
      <c r="AH95" s="153"/>
      <c r="AI95" s="154"/>
      <c r="AJ95" s="154"/>
      <c r="AK95" s="154"/>
      <c r="AL95" s="154"/>
    </row>
    <row r="96" spans="1:39" ht="33.75" customHeight="1" x14ac:dyDescent="0.3">
      <c r="B96" s="476" t="s">
        <v>303</v>
      </c>
      <c r="C96" s="477"/>
      <c r="D96" s="477"/>
      <c r="E96" s="477"/>
      <c r="F96" s="477"/>
      <c r="G96" s="478"/>
      <c r="H96" s="479" t="s">
        <v>46</v>
      </c>
      <c r="I96" s="480"/>
      <c r="J96" s="486" t="s">
        <v>304</v>
      </c>
      <c r="K96" s="486"/>
      <c r="L96" s="155"/>
      <c r="M96" s="151"/>
      <c r="N96" s="151"/>
      <c r="O96" s="151"/>
      <c r="P96" s="151"/>
      <c r="Q96" s="151"/>
      <c r="R96" s="151"/>
      <c r="S96" s="151"/>
      <c r="T96" s="151"/>
      <c r="U96" s="151"/>
      <c r="V96" s="151"/>
      <c r="W96" s="151"/>
      <c r="X96" s="152"/>
      <c r="Y96" s="152"/>
      <c r="Z96" s="152"/>
      <c r="AA96" s="152"/>
      <c r="AB96" s="152"/>
      <c r="AC96" s="152"/>
      <c r="AD96" s="152"/>
      <c r="AE96" s="152"/>
      <c r="AF96" s="152"/>
      <c r="AG96" s="153"/>
      <c r="AH96" s="153"/>
      <c r="AI96" s="154"/>
      <c r="AJ96" s="154"/>
      <c r="AK96" s="154"/>
      <c r="AL96" s="154"/>
    </row>
    <row r="97" spans="2:38" ht="15.6" x14ac:dyDescent="0.3">
      <c r="B97" s="476" t="s">
        <v>305</v>
      </c>
      <c r="C97" s="477"/>
      <c r="D97" s="477"/>
      <c r="E97" s="477"/>
      <c r="F97" s="477"/>
      <c r="G97" s="478"/>
      <c r="H97" s="479" t="s">
        <v>47</v>
      </c>
      <c r="I97" s="480"/>
      <c r="J97" s="486" t="s">
        <v>306</v>
      </c>
      <c r="K97" s="486"/>
      <c r="L97" s="155"/>
      <c r="M97" s="157"/>
      <c r="N97" s="157"/>
      <c r="O97" s="157"/>
      <c r="P97" s="157"/>
      <c r="Q97" s="157"/>
      <c r="R97" s="157"/>
      <c r="S97" s="157"/>
      <c r="T97" s="157"/>
      <c r="U97" s="157"/>
      <c r="V97" s="157"/>
      <c r="W97" s="157"/>
      <c r="X97" s="157"/>
      <c r="Y97" s="157"/>
      <c r="Z97" s="157"/>
      <c r="AA97" s="157"/>
      <c r="AB97" s="157"/>
      <c r="AC97" s="157"/>
      <c r="AD97" s="157"/>
      <c r="AE97" s="157"/>
      <c r="AF97" s="157"/>
      <c r="AG97" s="153"/>
      <c r="AH97" s="153"/>
      <c r="AI97" s="154"/>
      <c r="AJ97" s="154"/>
      <c r="AK97" s="154"/>
      <c r="AL97" s="154"/>
    </row>
    <row r="98" spans="2:38" ht="15.6" x14ac:dyDescent="0.3">
      <c r="B98" s="476" t="s">
        <v>307</v>
      </c>
      <c r="C98" s="477"/>
      <c r="D98" s="477"/>
      <c r="E98" s="477"/>
      <c r="F98" s="477"/>
      <c r="G98" s="478"/>
      <c r="H98" s="479" t="s">
        <v>48</v>
      </c>
      <c r="I98" s="480"/>
      <c r="J98" s="486" t="s">
        <v>308</v>
      </c>
      <c r="K98" s="486"/>
      <c r="L98" s="155"/>
      <c r="M98" s="157"/>
      <c r="N98" s="157"/>
      <c r="O98" s="157"/>
      <c r="P98" s="157"/>
      <c r="Q98" s="157"/>
      <c r="R98" s="157"/>
      <c r="S98" s="157"/>
      <c r="T98" s="157"/>
      <c r="U98" s="157"/>
      <c r="V98" s="157"/>
      <c r="W98" s="157"/>
      <c r="X98" s="157"/>
      <c r="Y98" s="157"/>
      <c r="Z98" s="157"/>
      <c r="AA98" s="157"/>
      <c r="AB98" s="157"/>
      <c r="AC98" s="157"/>
      <c r="AD98" s="157"/>
      <c r="AE98" s="157"/>
      <c r="AF98" s="157"/>
      <c r="AG98" s="153"/>
      <c r="AH98" s="153"/>
      <c r="AI98" s="154"/>
      <c r="AJ98" s="154"/>
      <c r="AK98" s="154"/>
      <c r="AL98" s="154"/>
    </row>
    <row r="99" spans="2:38" ht="15.6" x14ac:dyDescent="0.3">
      <c r="B99" s="476" t="s">
        <v>309</v>
      </c>
      <c r="C99" s="477"/>
      <c r="D99" s="477"/>
      <c r="E99" s="477"/>
      <c r="F99" s="477"/>
      <c r="G99" s="478"/>
      <c r="H99" s="479" t="s">
        <v>49</v>
      </c>
      <c r="I99" s="480"/>
      <c r="J99" s="486" t="s">
        <v>310</v>
      </c>
      <c r="K99" s="486"/>
      <c r="L99" s="155"/>
      <c r="M99" s="151"/>
      <c r="N99" s="151"/>
      <c r="O99" s="151"/>
      <c r="P99" s="151"/>
      <c r="Q99" s="151"/>
      <c r="R99" s="151"/>
      <c r="S99" s="151"/>
      <c r="T99" s="151"/>
      <c r="U99" s="151"/>
      <c r="V99" s="151"/>
      <c r="W99" s="151"/>
      <c r="X99" s="152"/>
      <c r="Y99" s="152"/>
      <c r="Z99" s="152"/>
      <c r="AA99" s="152"/>
      <c r="AB99" s="152"/>
      <c r="AC99" s="152"/>
      <c r="AD99" s="152"/>
      <c r="AE99" s="152"/>
      <c r="AF99" s="152"/>
      <c r="AG99" s="153"/>
      <c r="AH99" s="153"/>
      <c r="AI99" s="154"/>
      <c r="AJ99" s="154"/>
      <c r="AK99" s="154"/>
      <c r="AL99" s="154"/>
    </row>
    <row r="100" spans="2:38" ht="15.6" x14ac:dyDescent="0.3">
      <c r="B100" s="476" t="s">
        <v>311</v>
      </c>
      <c r="C100" s="477"/>
      <c r="D100" s="477"/>
      <c r="E100" s="477"/>
      <c r="F100" s="477"/>
      <c r="G100" s="478"/>
      <c r="H100" s="479" t="s">
        <v>50</v>
      </c>
      <c r="I100" s="480"/>
      <c r="J100" s="481">
        <v>1</v>
      </c>
      <c r="K100" s="482"/>
      <c r="L100" s="158"/>
      <c r="M100" s="151"/>
      <c r="N100" s="151"/>
      <c r="O100" s="151"/>
      <c r="P100" s="151"/>
      <c r="Q100" s="151"/>
      <c r="R100" s="151"/>
      <c r="S100" s="151"/>
      <c r="T100" s="151"/>
      <c r="U100" s="151"/>
      <c r="V100" s="151"/>
      <c r="W100" s="151"/>
      <c r="X100" s="152"/>
      <c r="Y100" s="152"/>
      <c r="Z100" s="152"/>
      <c r="AA100" s="152"/>
      <c r="AB100" s="152"/>
      <c r="AC100" s="152"/>
      <c r="AD100" s="152"/>
      <c r="AE100" s="152"/>
      <c r="AF100" s="152"/>
      <c r="AG100" s="153"/>
      <c r="AH100" s="153"/>
      <c r="AI100" s="154"/>
      <c r="AJ100" s="154"/>
      <c r="AK100" s="154"/>
      <c r="AL100" s="154"/>
    </row>
    <row r="101" spans="2:38" ht="33.6" x14ac:dyDescent="0.65">
      <c r="B101" s="159" t="s">
        <v>312</v>
      </c>
      <c r="C101" s="159"/>
    </row>
    <row r="102" spans="2:38" x14ac:dyDescent="0.3">
      <c r="B102" s="160" t="s">
        <v>313</v>
      </c>
      <c r="C102" s="160"/>
      <c r="D102" s="160"/>
      <c r="E102" s="160"/>
      <c r="F102" s="160" t="s">
        <v>314</v>
      </c>
      <c r="G102" s="160"/>
      <c r="H102" s="160"/>
    </row>
    <row r="103" spans="2:38" x14ac:dyDescent="0.3">
      <c r="B103" s="160" t="s">
        <v>315</v>
      </c>
      <c r="C103" s="160"/>
      <c r="D103" s="161"/>
      <c r="E103" s="161"/>
      <c r="F103" s="160" t="s">
        <v>316</v>
      </c>
      <c r="G103" s="160"/>
      <c r="H103" s="160"/>
    </row>
    <row r="104" spans="2:38" x14ac:dyDescent="0.3">
      <c r="B104" s="160" t="s">
        <v>317</v>
      </c>
      <c r="C104" s="160"/>
      <c r="F104" s="160" t="s">
        <v>318</v>
      </c>
      <c r="G104" s="160"/>
      <c r="H104" s="160"/>
    </row>
    <row r="105" spans="2:38" x14ac:dyDescent="0.3">
      <c r="B105" s="160" t="s">
        <v>319</v>
      </c>
      <c r="C105" s="160"/>
      <c r="D105" s="162"/>
      <c r="E105" s="162"/>
      <c r="F105" s="160" t="s">
        <v>320</v>
      </c>
      <c r="G105" s="160"/>
      <c r="H105" s="160"/>
    </row>
    <row r="106" spans="2:38" x14ac:dyDescent="0.3">
      <c r="B106" s="160" t="s">
        <v>321</v>
      </c>
      <c r="C106" s="160"/>
      <c r="D106" s="163"/>
      <c r="E106" s="163"/>
    </row>
    <row r="107" spans="2:38" x14ac:dyDescent="0.3">
      <c r="B107" s="160" t="s">
        <v>322</v>
      </c>
      <c r="C107" s="160"/>
      <c r="D107" s="162"/>
      <c r="E107" s="162"/>
    </row>
    <row r="108" spans="2:38" x14ac:dyDescent="0.3">
      <c r="B108" s="160" t="s">
        <v>323</v>
      </c>
      <c r="C108" s="160"/>
      <c r="D108" s="162"/>
      <c r="E108" s="162"/>
    </row>
    <row r="109" spans="2:38" x14ac:dyDescent="0.3">
      <c r="B109" s="160" t="s">
        <v>324</v>
      </c>
      <c r="C109" s="160"/>
      <c r="D109" s="162"/>
      <c r="E109" s="162"/>
    </row>
    <row r="110" spans="2:38" x14ac:dyDescent="0.3">
      <c r="B110" s="164"/>
      <c r="C110" s="164"/>
      <c r="D110" s="162"/>
      <c r="E110" s="162"/>
    </row>
  </sheetData>
  <mergeCells count="58">
    <mergeCell ref="G8:H9"/>
    <mergeCell ref="A1:AG1"/>
    <mergeCell ref="AI1:AM1"/>
    <mergeCell ref="A2:AG2"/>
    <mergeCell ref="D3:J3"/>
    <mergeCell ref="A5:AB5"/>
    <mergeCell ref="A6:AB6"/>
    <mergeCell ref="A7:B7"/>
    <mergeCell ref="A8:A10"/>
    <mergeCell ref="B8:B10"/>
    <mergeCell ref="D8:D10"/>
    <mergeCell ref="F8:F10"/>
    <mergeCell ref="AH8:AH10"/>
    <mergeCell ref="I8:I10"/>
    <mergeCell ref="J8:J10"/>
    <mergeCell ref="K8:L9"/>
    <mergeCell ref="M8:N9"/>
    <mergeCell ref="O8:O10"/>
    <mergeCell ref="P8:P10"/>
    <mergeCell ref="Y9:AB9"/>
    <mergeCell ref="Q8:S9"/>
    <mergeCell ref="T8:T10"/>
    <mergeCell ref="U8:U10"/>
    <mergeCell ref="V8:W9"/>
    <mergeCell ref="X8:AG8"/>
    <mergeCell ref="AI8:AI10"/>
    <mergeCell ref="AJ8:AJ10"/>
    <mergeCell ref="AK8:AK10"/>
    <mergeCell ref="AL8:AL10"/>
    <mergeCell ref="AM8:AM10"/>
    <mergeCell ref="A87:D87"/>
    <mergeCell ref="B89:AM89"/>
    <mergeCell ref="B90:AM90"/>
    <mergeCell ref="B93:G93"/>
    <mergeCell ref="H93:I93"/>
    <mergeCell ref="J93:K93"/>
    <mergeCell ref="B94:G94"/>
    <mergeCell ref="H94:I94"/>
    <mergeCell ref="J94:K94"/>
    <mergeCell ref="B95:G95"/>
    <mergeCell ref="H95:I95"/>
    <mergeCell ref="J95:K95"/>
    <mergeCell ref="B100:G100"/>
    <mergeCell ref="H100:I100"/>
    <mergeCell ref="J100:K100"/>
    <mergeCell ref="E8:E10"/>
    <mergeCell ref="B98:G98"/>
    <mergeCell ref="H98:I98"/>
    <mergeCell ref="J98:K98"/>
    <mergeCell ref="B99:G99"/>
    <mergeCell ref="H99:I99"/>
    <mergeCell ref="J99:K99"/>
    <mergeCell ref="B96:G96"/>
    <mergeCell ref="H96:I96"/>
    <mergeCell ref="J96:K96"/>
    <mergeCell ref="B97:G97"/>
    <mergeCell ref="H97:I97"/>
    <mergeCell ref="J97:K97"/>
  </mergeCell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AC24"/>
  <sheetViews>
    <sheetView workbookViewId="0">
      <pane ySplit="4" topLeftCell="A6" activePane="bottomLeft" state="frozen"/>
      <selection sqref="A1:XFD1048576"/>
      <selection pane="bottomLeft" sqref="A1:XFD1048576"/>
    </sheetView>
  </sheetViews>
  <sheetFormatPr defaultRowHeight="14.4" x14ac:dyDescent="0.3"/>
  <cols>
    <col min="2" max="2" width="4.5546875" customWidth="1"/>
    <col min="3" max="3" width="67.109375" customWidth="1"/>
    <col min="4" max="4" width="7" customWidth="1"/>
    <col min="5" max="5" width="13.44140625" customWidth="1"/>
    <col min="6" max="8" width="3.6640625" customWidth="1"/>
    <col min="9" max="9" width="0.109375" customWidth="1"/>
    <col min="10" max="13" width="3.6640625" customWidth="1"/>
    <col min="14" max="14" width="0.109375" customWidth="1"/>
    <col min="15" max="15" width="4.44140625" style="154" customWidth="1"/>
    <col min="16" max="16" width="5.109375" style="154" customWidth="1"/>
    <col min="17" max="17" width="5.6640625" style="154" customWidth="1"/>
    <col min="18" max="18" width="5.109375" style="154" customWidth="1"/>
    <col min="19" max="19" width="5" style="154" customWidth="1"/>
    <col min="20" max="22" width="3.6640625" style="154" customWidth="1"/>
    <col min="23" max="23" width="9.109375" style="154"/>
  </cols>
  <sheetData>
    <row r="1" spans="2:29" ht="15.6" x14ac:dyDescent="0.3">
      <c r="B1" s="522"/>
      <c r="C1" s="522"/>
      <c r="D1" s="522"/>
      <c r="E1" s="522"/>
      <c r="F1" s="522"/>
      <c r="G1" s="522"/>
      <c r="H1" s="522"/>
      <c r="I1" s="522"/>
      <c r="J1" s="522"/>
      <c r="K1" s="522"/>
      <c r="L1" s="522"/>
      <c r="M1" s="522"/>
      <c r="N1" s="189"/>
      <c r="O1" s="397"/>
      <c r="P1" s="397"/>
      <c r="Q1" s="397"/>
      <c r="R1" s="397"/>
      <c r="S1" s="397"/>
      <c r="T1" s="397"/>
      <c r="U1" s="397"/>
      <c r="V1" s="397"/>
    </row>
    <row r="2" spans="2:29" ht="15.75" customHeight="1" x14ac:dyDescent="0.3">
      <c r="B2" s="522"/>
      <c r="C2" s="522"/>
      <c r="D2" s="522"/>
      <c r="E2" s="522"/>
      <c r="F2" s="522"/>
      <c r="G2" s="522"/>
      <c r="H2" s="522"/>
      <c r="I2" s="522"/>
      <c r="J2" s="522"/>
      <c r="K2" s="522"/>
      <c r="L2" s="522"/>
      <c r="M2" s="522"/>
      <c r="N2" s="189"/>
      <c r="O2" s="397"/>
      <c r="P2" s="397"/>
      <c r="Q2" s="397"/>
      <c r="R2" s="543"/>
      <c r="S2" s="543"/>
      <c r="T2" s="543"/>
      <c r="U2" s="543"/>
      <c r="V2" s="543"/>
    </row>
    <row r="3" spans="2:29" x14ac:dyDescent="0.3">
      <c r="B3" s="523"/>
      <c r="C3" s="525"/>
      <c r="D3" s="523"/>
      <c r="E3" s="525"/>
      <c r="F3" s="526"/>
      <c r="G3" s="526"/>
      <c r="H3" s="526"/>
      <c r="I3" s="183"/>
      <c r="J3" s="525"/>
      <c r="K3" s="525"/>
      <c r="L3" s="525"/>
      <c r="M3" s="525"/>
      <c r="N3" s="190"/>
      <c r="O3" s="541"/>
      <c r="P3" s="541"/>
      <c r="Q3" s="544"/>
      <c r="R3" s="544"/>
      <c r="S3" s="546"/>
      <c r="T3" s="541"/>
      <c r="U3" s="541"/>
      <c r="V3" s="542"/>
    </row>
    <row r="4" spans="2:29" ht="105.75" customHeight="1" x14ac:dyDescent="0.3">
      <c r="B4" s="524"/>
      <c r="C4" s="525"/>
      <c r="D4" s="524"/>
      <c r="E4" s="525"/>
      <c r="F4" s="526"/>
      <c r="G4" s="526"/>
      <c r="H4" s="526"/>
      <c r="I4" s="183"/>
      <c r="J4" s="196"/>
      <c r="K4" s="474"/>
      <c r="L4" s="196"/>
      <c r="M4" s="218"/>
      <c r="N4" s="190"/>
      <c r="O4" s="541"/>
      <c r="P4" s="541"/>
      <c r="Q4" s="545"/>
      <c r="R4" s="545"/>
      <c r="S4" s="547"/>
      <c r="T4" s="541"/>
      <c r="U4" s="541"/>
      <c r="V4" s="542"/>
    </row>
    <row r="5" spans="2:29" ht="24.9" customHeight="1" x14ac:dyDescent="0.3">
      <c r="B5" s="186"/>
      <c r="C5" s="185"/>
      <c r="D5" s="186"/>
      <c r="E5" s="191"/>
      <c r="F5" s="186"/>
      <c r="G5" s="186"/>
      <c r="H5" s="186"/>
      <c r="I5" s="187"/>
      <c r="J5" s="186"/>
      <c r="K5" s="186"/>
      <c r="L5" s="186"/>
      <c r="M5" s="186"/>
      <c r="N5" s="187"/>
      <c r="O5" s="389"/>
      <c r="P5" s="389"/>
      <c r="Q5" s="254"/>
      <c r="R5" s="389"/>
      <c r="S5" s="254"/>
      <c r="T5" s="389"/>
      <c r="U5" s="389"/>
      <c r="V5" s="389"/>
    </row>
    <row r="6" spans="2:29" ht="24.9" customHeight="1" x14ac:dyDescent="0.3">
      <c r="B6" s="186"/>
      <c r="C6" s="185"/>
      <c r="D6" s="186"/>
      <c r="E6" s="191"/>
      <c r="F6" s="186"/>
      <c r="G6" s="186"/>
      <c r="H6" s="186"/>
      <c r="I6" s="187"/>
      <c r="J6" s="186"/>
      <c r="K6" s="186"/>
      <c r="L6" s="186"/>
      <c r="M6" s="186"/>
      <c r="N6" s="187"/>
      <c r="O6" s="389"/>
      <c r="P6" s="389"/>
      <c r="Q6" s="389"/>
      <c r="S6" s="389"/>
      <c r="T6" s="389"/>
      <c r="V6" s="389"/>
    </row>
    <row r="7" spans="2:29" ht="24.9" customHeight="1" x14ac:dyDescent="0.3">
      <c r="B7" s="186"/>
      <c r="C7" s="188"/>
      <c r="D7" s="186"/>
      <c r="E7" s="191"/>
      <c r="F7" s="186"/>
      <c r="G7" s="186"/>
      <c r="H7" s="186"/>
      <c r="I7" s="187"/>
      <c r="J7" s="186"/>
      <c r="K7" s="186"/>
      <c r="L7" s="186"/>
      <c r="M7" s="186"/>
      <c r="N7" s="187"/>
      <c r="O7" s="272"/>
      <c r="P7" s="389"/>
      <c r="Q7" s="254"/>
      <c r="R7" s="389"/>
      <c r="S7" s="254"/>
      <c r="T7" s="389"/>
      <c r="U7" s="389"/>
      <c r="V7" s="389"/>
      <c r="AB7" s="244"/>
    </row>
    <row r="8" spans="2:29" ht="24.9" customHeight="1" x14ac:dyDescent="0.3">
      <c r="B8" s="186"/>
      <c r="C8" s="188"/>
      <c r="D8" s="186"/>
      <c r="E8" s="191"/>
      <c r="F8" s="186"/>
      <c r="G8" s="186"/>
      <c r="H8" s="186"/>
      <c r="I8" s="187"/>
      <c r="J8" s="186"/>
      <c r="K8" s="186"/>
      <c r="L8" s="186"/>
      <c r="M8" s="186"/>
      <c r="N8" s="187"/>
      <c r="O8" s="272"/>
      <c r="P8" s="389"/>
      <c r="Q8" s="389"/>
      <c r="R8" s="254"/>
      <c r="S8" s="389"/>
      <c r="T8" s="389"/>
      <c r="U8" s="389"/>
      <c r="V8" s="389"/>
      <c r="AB8" s="244"/>
    </row>
    <row r="9" spans="2:29" ht="24.9" customHeight="1" x14ac:dyDescent="0.3">
      <c r="B9" s="186"/>
      <c r="C9" s="188"/>
      <c r="D9" s="186"/>
      <c r="E9" s="191"/>
      <c r="F9" s="186"/>
      <c r="G9" s="186"/>
      <c r="H9" s="186"/>
      <c r="I9" s="187"/>
      <c r="J9" s="186"/>
      <c r="K9" s="186"/>
      <c r="L9" s="186"/>
      <c r="M9" s="186"/>
      <c r="N9" s="187"/>
      <c r="O9" s="389"/>
      <c r="P9" s="389"/>
      <c r="Q9" s="389"/>
      <c r="R9" s="389"/>
      <c r="S9" s="389"/>
      <c r="U9" s="389"/>
      <c r="V9" s="389"/>
      <c r="AB9" s="244"/>
    </row>
    <row r="10" spans="2:29" ht="24.9" customHeight="1" x14ac:dyDescent="0.3">
      <c r="B10" s="186"/>
      <c r="C10" s="188"/>
      <c r="D10" s="186"/>
      <c r="E10" s="191"/>
      <c r="F10" s="186"/>
      <c r="G10" s="186"/>
      <c r="H10" s="186"/>
      <c r="I10" s="187"/>
      <c r="J10" s="186"/>
      <c r="K10" s="186"/>
      <c r="L10" s="186"/>
      <c r="M10" s="186"/>
      <c r="N10" s="187"/>
      <c r="O10" s="389"/>
      <c r="P10" s="389"/>
      <c r="Q10" s="389"/>
      <c r="R10" s="389"/>
      <c r="S10" s="389"/>
      <c r="T10" s="389"/>
      <c r="U10" s="272"/>
      <c r="V10" s="389"/>
      <c r="AB10" s="244"/>
    </row>
    <row r="11" spans="2:29" ht="24.9" customHeight="1" x14ac:dyDescent="0.3">
      <c r="B11" s="186"/>
      <c r="C11" s="188"/>
      <c r="D11" s="186"/>
      <c r="E11" s="191"/>
      <c r="F11" s="186"/>
      <c r="G11" s="186"/>
      <c r="H11" s="186"/>
      <c r="I11" s="187"/>
      <c r="J11" s="186"/>
      <c r="K11" s="186"/>
      <c r="L11" s="186"/>
      <c r="M11" s="186"/>
      <c r="N11" s="187"/>
      <c r="O11" s="390"/>
      <c r="P11" s="389"/>
      <c r="Q11" s="398"/>
      <c r="S11" s="389"/>
      <c r="T11" s="398"/>
      <c r="U11" s="432"/>
      <c r="V11" s="389"/>
    </row>
    <row r="12" spans="2:29" ht="24.9" customHeight="1" x14ac:dyDescent="0.3">
      <c r="B12" s="186"/>
      <c r="C12" s="188"/>
      <c r="D12" s="186"/>
      <c r="E12" s="191"/>
      <c r="F12" s="186"/>
      <c r="G12" s="186"/>
      <c r="H12" s="186"/>
      <c r="I12" s="187"/>
      <c r="J12" s="186"/>
      <c r="K12" s="186"/>
      <c r="L12" s="186"/>
      <c r="M12" s="186"/>
      <c r="N12" s="187"/>
      <c r="O12" s="390"/>
      <c r="P12" s="389"/>
      <c r="Q12" s="389"/>
      <c r="R12" s="272"/>
      <c r="S12" s="389"/>
      <c r="T12" s="431"/>
      <c r="V12" s="389"/>
    </row>
    <row r="13" spans="2:29" ht="24.9" customHeight="1" x14ac:dyDescent="0.3">
      <c r="B13" s="186"/>
      <c r="C13" s="188"/>
      <c r="D13" s="186"/>
      <c r="E13" s="191"/>
      <c r="F13" s="186"/>
      <c r="G13" s="186"/>
      <c r="H13" s="186"/>
      <c r="I13" s="187"/>
      <c r="J13" s="186"/>
      <c r="K13" s="186"/>
      <c r="L13" s="186"/>
      <c r="M13" s="186"/>
      <c r="N13" s="187"/>
      <c r="O13" s="390"/>
      <c r="P13" s="389"/>
      <c r="Q13" s="389"/>
      <c r="R13" s="254"/>
      <c r="S13" s="389"/>
      <c r="T13" s="272"/>
      <c r="U13" s="398"/>
      <c r="V13" s="389"/>
    </row>
    <row r="14" spans="2:29" ht="24.9" customHeight="1" x14ac:dyDescent="0.3">
      <c r="B14" s="186"/>
      <c r="C14" s="188"/>
      <c r="D14" s="186"/>
      <c r="E14" s="191"/>
      <c r="F14" s="186"/>
      <c r="G14" s="186"/>
      <c r="H14" s="186"/>
      <c r="I14" s="187"/>
      <c r="J14" s="186"/>
      <c r="K14" s="186"/>
      <c r="L14" s="186"/>
      <c r="M14" s="186"/>
      <c r="N14" s="187"/>
      <c r="O14" s="390"/>
      <c r="P14" s="389"/>
      <c r="Q14" s="272"/>
      <c r="R14" s="389"/>
      <c r="S14" s="272"/>
      <c r="T14" s="398"/>
      <c r="U14" s="389"/>
      <c r="V14" s="389"/>
    </row>
    <row r="15" spans="2:29" ht="30" customHeight="1" x14ac:dyDescent="0.3">
      <c r="B15" s="186"/>
      <c r="C15" s="188"/>
      <c r="D15" s="186"/>
      <c r="E15" s="191"/>
      <c r="F15" s="186"/>
      <c r="G15" s="186"/>
      <c r="H15" s="186"/>
      <c r="I15" s="187"/>
      <c r="J15" s="186"/>
      <c r="K15" s="186"/>
      <c r="L15" s="186"/>
      <c r="M15" s="186"/>
      <c r="N15" s="187"/>
      <c r="O15" s="389"/>
      <c r="P15" s="389"/>
      <c r="Q15" s="389"/>
      <c r="R15" s="389"/>
      <c r="S15" s="389"/>
      <c r="T15" s="389"/>
      <c r="U15" s="389"/>
      <c r="V15" s="389"/>
      <c r="AB15" s="247"/>
      <c r="AC15" s="248"/>
    </row>
    <row r="16" spans="2:29" ht="24.9" customHeight="1" x14ac:dyDescent="0.3">
      <c r="B16" s="186"/>
      <c r="C16" s="188"/>
      <c r="D16" s="186"/>
      <c r="E16" s="191"/>
      <c r="F16" s="186"/>
      <c r="G16" s="186"/>
      <c r="H16" s="186"/>
      <c r="I16" s="187"/>
      <c r="J16" s="186"/>
      <c r="K16" s="186"/>
      <c r="L16" s="186"/>
      <c r="M16" s="186"/>
      <c r="N16" s="187"/>
      <c r="O16" s="254"/>
      <c r="P16" s="272"/>
      <c r="Q16" s="390"/>
      <c r="R16" s="398"/>
      <c r="S16" s="389"/>
      <c r="T16" s="389"/>
      <c r="V16" s="389"/>
    </row>
    <row r="17" spans="2:22" ht="24.9" customHeight="1" x14ac:dyDescent="0.3">
      <c r="B17" s="186"/>
      <c r="C17" s="188"/>
      <c r="D17" s="186"/>
      <c r="E17" s="191"/>
      <c r="F17" s="186"/>
      <c r="G17" s="186"/>
      <c r="H17" s="186"/>
      <c r="I17" s="187"/>
      <c r="J17" s="186"/>
      <c r="K17" s="186"/>
      <c r="L17" s="186"/>
      <c r="M17" s="186"/>
      <c r="N17" s="187"/>
      <c r="O17" s="392"/>
      <c r="P17" s="272"/>
      <c r="Q17" s="391"/>
      <c r="R17" s="389"/>
      <c r="S17" s="389"/>
      <c r="T17" s="389"/>
      <c r="U17" s="392"/>
      <c r="V17" s="389"/>
    </row>
    <row r="18" spans="2:22" ht="24.9" customHeight="1" x14ac:dyDescent="0.3">
      <c r="B18" s="186"/>
      <c r="C18" s="188"/>
      <c r="D18" s="186"/>
      <c r="E18" s="191"/>
      <c r="F18" s="186"/>
      <c r="G18" s="186"/>
      <c r="H18" s="186"/>
      <c r="I18" s="187"/>
      <c r="J18" s="186"/>
      <c r="K18" s="186"/>
      <c r="L18" s="186"/>
      <c r="M18" s="186"/>
      <c r="N18" s="187"/>
      <c r="O18" s="254"/>
      <c r="P18" s="389"/>
      <c r="Q18" s="390"/>
      <c r="R18" s="393"/>
      <c r="S18" s="389"/>
      <c r="T18" s="389"/>
      <c r="U18" s="389"/>
      <c r="V18" s="389"/>
    </row>
    <row r="19" spans="2:22" ht="24.9" customHeight="1" x14ac:dyDescent="0.3">
      <c r="B19" s="186"/>
      <c r="C19" s="188"/>
      <c r="D19" s="186"/>
      <c r="E19" s="191"/>
      <c r="F19" s="186"/>
      <c r="G19" s="186"/>
      <c r="H19" s="186"/>
      <c r="I19" s="187"/>
      <c r="J19" s="186"/>
      <c r="K19" s="186"/>
      <c r="L19" s="186"/>
      <c r="M19" s="186"/>
      <c r="N19" s="187"/>
      <c r="O19" s="389"/>
      <c r="P19" s="389"/>
      <c r="Q19" s="391"/>
      <c r="R19" s="389"/>
      <c r="S19" s="389"/>
      <c r="T19" s="389"/>
      <c r="U19" s="389"/>
      <c r="V19" s="389"/>
    </row>
    <row r="20" spans="2:22" ht="24.9" customHeight="1" x14ac:dyDescent="0.3">
      <c r="B20" s="186"/>
      <c r="C20" s="188"/>
      <c r="D20" s="186"/>
      <c r="E20" s="191"/>
      <c r="F20" s="186"/>
      <c r="G20" s="186"/>
      <c r="H20" s="186"/>
      <c r="I20" s="187"/>
      <c r="J20" s="186"/>
      <c r="K20" s="186"/>
      <c r="L20" s="186"/>
      <c r="M20" s="186"/>
      <c r="N20" s="187"/>
      <c r="O20" s="389"/>
      <c r="P20" s="389"/>
      <c r="Q20" s="389"/>
      <c r="R20" s="389"/>
      <c r="S20" s="389"/>
      <c r="T20" s="389"/>
      <c r="U20" s="389"/>
      <c r="V20" s="389"/>
    </row>
    <row r="21" spans="2:22" ht="24.9" customHeight="1" x14ac:dyDescent="0.3">
      <c r="B21" s="186"/>
      <c r="C21" s="188"/>
      <c r="D21" s="186"/>
      <c r="E21" s="191"/>
      <c r="F21" s="186"/>
      <c r="G21" s="186"/>
      <c r="H21" s="186"/>
      <c r="I21" s="187"/>
      <c r="J21" s="186"/>
      <c r="K21" s="186"/>
      <c r="L21" s="186"/>
      <c r="M21" s="186"/>
      <c r="N21" s="187"/>
      <c r="O21" s="389"/>
      <c r="P21" s="389"/>
      <c r="Q21" s="389"/>
      <c r="R21" s="394"/>
      <c r="S21" s="389"/>
      <c r="T21" s="395"/>
      <c r="U21" s="389"/>
      <c r="V21" s="389"/>
    </row>
    <row r="22" spans="2:22" ht="24.9" customHeight="1" x14ac:dyDescent="0.3">
      <c r="B22" s="186"/>
      <c r="C22" s="188"/>
      <c r="D22" s="186"/>
      <c r="E22" s="191"/>
      <c r="F22" s="186"/>
      <c r="G22" s="186"/>
      <c r="H22" s="186"/>
      <c r="I22" s="187"/>
      <c r="J22" s="186"/>
      <c r="K22" s="186"/>
      <c r="L22" s="186"/>
      <c r="M22" s="186"/>
      <c r="N22" s="187"/>
      <c r="O22" s="254"/>
      <c r="P22" s="389"/>
      <c r="Q22" s="389"/>
      <c r="R22" s="389"/>
      <c r="S22" s="389"/>
      <c r="T22" s="389"/>
      <c r="U22" s="389"/>
      <c r="V22" s="389"/>
    </row>
    <row r="23" spans="2:22" ht="20.25" customHeight="1" x14ac:dyDescent="0.3">
      <c r="B23" s="185"/>
      <c r="C23" s="195"/>
      <c r="D23" s="193"/>
      <c r="E23" s="194"/>
      <c r="F23" s="193"/>
      <c r="G23" s="193"/>
      <c r="H23" s="193"/>
      <c r="I23" s="183"/>
      <c r="J23" s="193"/>
      <c r="K23" s="193"/>
      <c r="L23" s="193"/>
      <c r="M23" s="193"/>
      <c r="N23" s="193"/>
      <c r="O23" s="178"/>
      <c r="P23" s="178"/>
      <c r="Q23" s="178"/>
      <c r="R23" s="178"/>
      <c r="S23" s="178"/>
      <c r="T23" s="178"/>
      <c r="U23" s="178"/>
      <c r="V23" s="178"/>
    </row>
    <row r="24" spans="2:22" x14ac:dyDescent="0.3">
      <c r="C24" s="475"/>
    </row>
  </sheetData>
  <mergeCells count="19">
    <mergeCell ref="T3:T4"/>
    <mergeCell ref="V3:V4"/>
    <mergeCell ref="U3:U4"/>
    <mergeCell ref="R2:V2"/>
    <mergeCell ref="O3:O4"/>
    <mergeCell ref="P3:P4"/>
    <mergeCell ref="Q3:Q4"/>
    <mergeCell ref="R3:R4"/>
    <mergeCell ref="S3:S4"/>
    <mergeCell ref="B1:M1"/>
    <mergeCell ref="B2:M2"/>
    <mergeCell ref="B3:B4"/>
    <mergeCell ref="C3:C4"/>
    <mergeCell ref="D3:D4"/>
    <mergeCell ref="E3:E4"/>
    <mergeCell ref="F3:F4"/>
    <mergeCell ref="G3:G4"/>
    <mergeCell ref="H3:H4"/>
    <mergeCell ref="J3:M3"/>
  </mergeCells>
  <pageMargins left="1.21" right="0.17" top="0.17" bottom="0.17" header="0.3" footer="0.17"/>
  <pageSetup paperSize="9" scale="9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24"/>
  <sheetViews>
    <sheetView topLeftCell="J10" workbookViewId="0">
      <selection sqref="A1:XFD1048576"/>
    </sheetView>
  </sheetViews>
  <sheetFormatPr defaultRowHeight="14.4" x14ac:dyDescent="0.3"/>
  <cols>
    <col min="1" max="1" width="14.33203125" bestFit="1" customWidth="1"/>
    <col min="2" max="2" width="3.6640625" customWidth="1"/>
    <col min="3" max="3" width="18.5546875" customWidth="1"/>
    <col min="4" max="4" width="8" customWidth="1"/>
    <col min="5" max="5" width="13.33203125" bestFit="1" customWidth="1"/>
    <col min="6" max="6" width="10.6640625" customWidth="1"/>
    <col min="10" max="10" width="8.44140625" customWidth="1"/>
    <col min="11" max="12" width="0.109375" hidden="1" customWidth="1"/>
    <col min="13" max="13" width="15" hidden="1" customWidth="1"/>
    <col min="14" max="14" width="9.109375" hidden="1" customWidth="1"/>
    <col min="15" max="15" width="20" customWidth="1"/>
    <col min="16" max="16" width="32.5546875" customWidth="1"/>
    <col min="18" max="18" width="27.88671875" customWidth="1"/>
    <col min="19" max="19" width="0.33203125" hidden="1" customWidth="1"/>
    <col min="20" max="20" width="9.109375" hidden="1" customWidth="1"/>
    <col min="21" max="21" width="0.109375" hidden="1" customWidth="1"/>
    <col min="22" max="24" width="9.109375" hidden="1" customWidth="1"/>
    <col min="25" max="25" width="19.44140625" customWidth="1"/>
    <col min="26" max="26" width="19.5546875" customWidth="1"/>
  </cols>
  <sheetData>
    <row r="2" spans="1:31" s="154" customFormat="1" x14ac:dyDescent="0.3"/>
    <row r="3" spans="1:31" s="154" customFormat="1" x14ac:dyDescent="0.3">
      <c r="A3" s="408"/>
    </row>
    <row r="4" spans="1:31" s="154" customFormat="1" ht="15" customHeight="1" x14ac:dyDescent="0.3">
      <c r="C4" s="548"/>
      <c r="D4" s="548"/>
      <c r="E4" s="548"/>
      <c r="F4" s="548"/>
      <c r="G4" s="548"/>
      <c r="H4" s="548"/>
      <c r="I4" s="548"/>
      <c r="J4" s="548"/>
      <c r="K4" s="274"/>
      <c r="L4" s="274"/>
    </row>
    <row r="5" spans="1:31" ht="15.6" x14ac:dyDescent="0.3">
      <c r="C5" s="549"/>
      <c r="D5" s="549"/>
      <c r="E5" s="549"/>
      <c r="F5" s="549"/>
      <c r="G5" s="549"/>
      <c r="H5" s="549"/>
      <c r="I5" s="549"/>
      <c r="J5" s="549"/>
      <c r="K5" s="275"/>
      <c r="L5" s="275"/>
      <c r="O5" s="522"/>
      <c r="P5" s="522"/>
      <c r="Q5" s="522"/>
      <c r="R5" s="522"/>
      <c r="S5" s="522"/>
      <c r="T5" s="522"/>
      <c r="U5" s="522"/>
      <c r="V5" s="522"/>
      <c r="W5" s="522"/>
      <c r="X5" s="522"/>
      <c r="Y5" s="522"/>
      <c r="Z5" s="522"/>
    </row>
    <row r="6" spans="1:31" ht="15.75" customHeight="1" x14ac:dyDescent="0.3">
      <c r="C6" s="550"/>
      <c r="D6" s="550"/>
      <c r="E6" s="550"/>
      <c r="F6" s="550"/>
      <c r="G6" s="550"/>
      <c r="H6" s="550"/>
      <c r="I6" s="550"/>
      <c r="J6" s="550"/>
      <c r="K6" s="276"/>
      <c r="L6" s="276"/>
      <c r="O6" s="556"/>
      <c r="P6" s="556"/>
      <c r="Q6" s="556"/>
      <c r="R6" s="556"/>
      <c r="S6" s="556"/>
      <c r="T6" s="556"/>
      <c r="U6" s="556"/>
      <c r="V6" s="556"/>
      <c r="W6" s="556"/>
      <c r="X6" s="556"/>
      <c r="Y6" s="556"/>
      <c r="Z6" s="451"/>
    </row>
    <row r="7" spans="1:31" ht="18" x14ac:dyDescent="0.35">
      <c r="O7" s="557"/>
      <c r="P7" s="558"/>
      <c r="Q7" s="558"/>
      <c r="R7" s="558"/>
      <c r="S7" s="558"/>
      <c r="T7" s="558"/>
      <c r="U7" s="558"/>
      <c r="V7" s="558"/>
      <c r="W7" s="558"/>
      <c r="X7" s="558"/>
      <c r="Y7" s="558"/>
      <c r="Z7" s="452"/>
    </row>
    <row r="8" spans="1:31" ht="64.5" customHeight="1" x14ac:dyDescent="0.35">
      <c r="C8" s="252"/>
      <c r="D8" s="273"/>
      <c r="E8" s="404"/>
      <c r="F8" s="273"/>
      <c r="G8" s="273"/>
      <c r="H8" s="273"/>
      <c r="I8" s="273"/>
      <c r="J8" s="334"/>
      <c r="K8" s="335"/>
      <c r="O8" s="453"/>
      <c r="P8" s="454"/>
      <c r="Q8" s="454"/>
      <c r="R8" s="454"/>
      <c r="S8" s="454"/>
      <c r="T8" s="454"/>
      <c r="U8" s="454"/>
      <c r="V8" s="454"/>
      <c r="W8" s="454"/>
      <c r="X8" s="454"/>
      <c r="Y8" s="454"/>
      <c r="Z8" s="455"/>
    </row>
    <row r="9" spans="1:31" ht="30" customHeight="1" x14ac:dyDescent="0.3">
      <c r="C9" s="250"/>
      <c r="D9" s="253"/>
      <c r="E9" s="406"/>
      <c r="F9" s="177"/>
      <c r="G9" s="177"/>
      <c r="H9" s="177"/>
      <c r="I9" s="177"/>
      <c r="J9" s="253"/>
      <c r="K9" s="336"/>
      <c r="O9" s="553"/>
      <c r="P9" s="456"/>
      <c r="Q9" s="457"/>
      <c r="R9" s="458"/>
      <c r="S9" s="459"/>
      <c r="T9" s="460"/>
      <c r="U9" s="460"/>
      <c r="V9" s="460"/>
      <c r="W9" s="460"/>
      <c r="X9" s="461"/>
      <c r="Y9" s="457"/>
      <c r="Z9" s="462"/>
      <c r="AA9" s="434"/>
      <c r="AB9" s="434"/>
      <c r="AC9" s="434"/>
      <c r="AD9" s="434"/>
      <c r="AE9" s="434"/>
    </row>
    <row r="10" spans="1:31" ht="30" customHeight="1" x14ac:dyDescent="0.3">
      <c r="C10" s="250"/>
      <c r="D10" s="253"/>
      <c r="E10" s="406"/>
      <c r="F10" s="177"/>
      <c r="G10" s="177"/>
      <c r="H10" s="177"/>
      <c r="I10" s="177"/>
      <c r="J10" s="177"/>
      <c r="K10" s="336"/>
      <c r="O10" s="554"/>
      <c r="P10" s="456"/>
      <c r="Q10" s="457"/>
      <c r="R10" s="458"/>
      <c r="S10" s="459"/>
      <c r="T10" s="460"/>
      <c r="U10" s="460"/>
      <c r="V10" s="460"/>
      <c r="W10" s="460"/>
      <c r="X10" s="461"/>
      <c r="Y10" s="461"/>
      <c r="Z10" s="462"/>
      <c r="AB10" s="433"/>
      <c r="AC10" s="433"/>
    </row>
    <row r="11" spans="1:31" ht="30" customHeight="1" x14ac:dyDescent="0.35">
      <c r="C11" s="250"/>
      <c r="D11" s="253"/>
      <c r="E11" s="406"/>
      <c r="F11" s="177"/>
      <c r="G11" s="177"/>
      <c r="H11" s="177"/>
      <c r="I11" s="177"/>
      <c r="J11" s="177"/>
      <c r="K11" s="336"/>
      <c r="O11" s="555"/>
      <c r="P11" s="456"/>
      <c r="Q11" s="457"/>
      <c r="R11" s="458"/>
      <c r="S11" s="459"/>
      <c r="T11" s="463"/>
      <c r="U11" s="460"/>
      <c r="V11" s="460"/>
      <c r="W11" s="460"/>
      <c r="X11" s="461"/>
      <c r="Y11" s="461"/>
      <c r="Z11" s="462"/>
    </row>
    <row r="12" spans="1:31" ht="30" customHeight="1" x14ac:dyDescent="0.35">
      <c r="C12" s="251"/>
      <c r="D12" s="405"/>
      <c r="E12" s="405"/>
      <c r="F12" s="336"/>
      <c r="G12" s="336"/>
      <c r="H12" s="336"/>
      <c r="I12" s="336"/>
      <c r="J12" s="336"/>
      <c r="K12" s="336"/>
      <c r="O12" s="553"/>
      <c r="P12" s="456"/>
      <c r="Q12" s="461"/>
      <c r="R12" s="464"/>
      <c r="S12" s="459"/>
      <c r="T12" s="465"/>
      <c r="U12" s="465"/>
      <c r="V12" s="461"/>
      <c r="W12" s="461"/>
      <c r="X12" s="460"/>
      <c r="Y12" s="461"/>
      <c r="Z12" s="466"/>
    </row>
    <row r="13" spans="1:31" ht="30" customHeight="1" x14ac:dyDescent="0.35">
      <c r="C13" s="551"/>
      <c r="D13" s="552"/>
      <c r="E13" s="552"/>
      <c r="F13" s="552"/>
      <c r="G13" s="552"/>
      <c r="H13" s="552"/>
      <c r="I13" s="552"/>
      <c r="J13" s="552"/>
      <c r="K13" s="336"/>
      <c r="O13" s="555"/>
      <c r="P13" s="456"/>
      <c r="Q13" s="461"/>
      <c r="R13" s="464"/>
      <c r="S13" s="467"/>
      <c r="T13" s="465"/>
      <c r="U13" s="465"/>
      <c r="V13" s="465"/>
      <c r="W13" s="465"/>
      <c r="X13" s="465"/>
      <c r="Y13" s="461"/>
      <c r="Z13" s="462"/>
    </row>
    <row r="14" spans="1:31" ht="30" customHeight="1" x14ac:dyDescent="0.35">
      <c r="D14" s="251"/>
      <c r="E14" s="251"/>
      <c r="O14" s="468"/>
      <c r="P14" s="456"/>
      <c r="Q14" s="461"/>
      <c r="R14" s="464"/>
      <c r="S14" s="465"/>
      <c r="T14" s="465"/>
      <c r="U14" s="465"/>
      <c r="V14" s="465"/>
      <c r="W14" s="465"/>
      <c r="X14" s="469"/>
      <c r="Y14" s="461"/>
      <c r="Z14" s="466"/>
    </row>
    <row r="15" spans="1:31" ht="50.25" customHeight="1" x14ac:dyDescent="0.35">
      <c r="O15" s="470"/>
      <c r="P15" s="470"/>
      <c r="Q15" s="471"/>
      <c r="R15" s="472"/>
      <c r="S15" s="471"/>
      <c r="T15" s="471"/>
      <c r="U15" s="471"/>
      <c r="V15" s="471"/>
      <c r="W15" s="471"/>
      <c r="X15" s="471"/>
      <c r="Y15" s="471"/>
      <c r="Z15" s="473"/>
    </row>
    <row r="16" spans="1:31" ht="21" customHeight="1" x14ac:dyDescent="0.3">
      <c r="C16" s="273"/>
      <c r="D16" s="273"/>
      <c r="E16" s="404"/>
      <c r="F16" s="273"/>
      <c r="G16" s="273"/>
      <c r="H16" s="273"/>
      <c r="I16" s="273"/>
      <c r="J16" s="273"/>
      <c r="O16" s="384"/>
    </row>
    <row r="17" spans="3:17" ht="31.5" customHeight="1" x14ac:dyDescent="0.3">
      <c r="C17" s="250"/>
      <c r="D17" s="177"/>
      <c r="E17" s="407"/>
      <c r="F17" s="177"/>
      <c r="G17" s="177"/>
      <c r="H17" s="177"/>
      <c r="I17" s="177"/>
      <c r="J17" s="177"/>
      <c r="P17" s="384"/>
      <c r="Q17" s="384"/>
    </row>
    <row r="18" spans="3:17" ht="37.5" customHeight="1" x14ac:dyDescent="0.3">
      <c r="C18" s="250"/>
      <c r="D18" s="177"/>
      <c r="E18" s="407"/>
      <c r="F18" s="177"/>
      <c r="G18" s="177"/>
      <c r="H18" s="177"/>
      <c r="I18" s="177"/>
      <c r="J18" s="177"/>
      <c r="P18" s="384"/>
      <c r="Q18" s="384"/>
    </row>
    <row r="20" spans="3:17" ht="68.25" customHeight="1" x14ac:dyDescent="0.3">
      <c r="C20" s="249"/>
      <c r="D20" s="273"/>
      <c r="E20" s="404"/>
      <c r="F20" s="334"/>
      <c r="G20" s="334"/>
    </row>
    <row r="21" spans="3:17" x14ac:dyDescent="0.3">
      <c r="C21" s="250"/>
      <c r="D21" s="177"/>
      <c r="E21" s="407"/>
      <c r="F21" s="177"/>
      <c r="G21" s="177"/>
    </row>
    <row r="22" spans="3:17" x14ac:dyDescent="0.3">
      <c r="M22" s="220"/>
    </row>
    <row r="23" spans="3:17" x14ac:dyDescent="0.3">
      <c r="M23" s="219"/>
    </row>
    <row r="24" spans="3:17" x14ac:dyDescent="0.3">
      <c r="M24" s="220"/>
    </row>
  </sheetData>
  <mergeCells count="9">
    <mergeCell ref="C4:J4"/>
    <mergeCell ref="C5:J5"/>
    <mergeCell ref="C6:J6"/>
    <mergeCell ref="C13:J13"/>
    <mergeCell ref="O9:O11"/>
    <mergeCell ref="O12:O13"/>
    <mergeCell ref="O5:Z5"/>
    <mergeCell ref="O6:Y6"/>
    <mergeCell ref="O7:Y7"/>
  </mergeCells>
  <pageMargins left="0.61" right="0.17" top="0.75" bottom="0.75" header="0.3" footer="0.3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8"/>
  <sheetViews>
    <sheetView topLeftCell="A4" workbookViewId="0">
      <selection activeCell="C3" sqref="C3:D18"/>
    </sheetView>
  </sheetViews>
  <sheetFormatPr defaultRowHeight="14.4" x14ac:dyDescent="0.3"/>
  <cols>
    <col min="1" max="1" width="5.6640625" customWidth="1"/>
    <col min="2" max="2" width="1.6640625" hidden="1" customWidth="1"/>
    <col min="3" max="3" width="64.5546875" customWidth="1"/>
    <col min="4" max="4" width="13.109375" customWidth="1"/>
  </cols>
  <sheetData>
    <row r="3" spans="3:4" x14ac:dyDescent="0.3">
      <c r="C3" s="559" t="s">
        <v>412</v>
      </c>
      <c r="D3" s="559"/>
    </row>
    <row r="4" spans="3:4" x14ac:dyDescent="0.3">
      <c r="C4" s="559" t="s">
        <v>413</v>
      </c>
      <c r="D4" s="559"/>
    </row>
    <row r="5" spans="3:4" x14ac:dyDescent="0.3">
      <c r="C5" s="559" t="s">
        <v>590</v>
      </c>
      <c r="D5" s="559"/>
    </row>
    <row r="7" spans="3:4" s="384" customFormat="1" ht="24.9" customHeight="1" x14ac:dyDescent="0.3">
      <c r="C7" s="132" t="s">
        <v>621</v>
      </c>
      <c r="D7" s="132">
        <v>18</v>
      </c>
    </row>
    <row r="8" spans="3:4" s="384" customFormat="1" ht="24.9" customHeight="1" x14ac:dyDescent="0.3">
      <c r="C8" s="132" t="s">
        <v>622</v>
      </c>
      <c r="D8" s="132">
        <v>100</v>
      </c>
    </row>
    <row r="9" spans="3:4" s="384" customFormat="1" ht="24.9" customHeight="1" x14ac:dyDescent="0.3">
      <c r="C9" s="252" t="s">
        <v>623</v>
      </c>
      <c r="D9" s="385">
        <v>18190000</v>
      </c>
    </row>
    <row r="10" spans="3:4" s="384" customFormat="1" ht="24.9" customHeight="1" x14ac:dyDescent="0.3">
      <c r="C10" s="386" t="s">
        <v>624</v>
      </c>
      <c r="D10" s="132"/>
    </row>
    <row r="11" spans="3:4" s="384" customFormat="1" ht="24.9" customHeight="1" x14ac:dyDescent="0.3">
      <c r="C11" s="132" t="s">
        <v>625</v>
      </c>
      <c r="D11" s="132">
        <v>78</v>
      </c>
    </row>
    <row r="12" spans="3:4" s="384" customFormat="1" ht="24.9" customHeight="1" x14ac:dyDescent="0.3">
      <c r="C12" s="132" t="s">
        <v>626</v>
      </c>
      <c r="D12" s="132">
        <v>8</v>
      </c>
    </row>
    <row r="13" spans="3:4" s="384" customFormat="1" ht="24.9" customHeight="1" x14ac:dyDescent="0.3">
      <c r="C13" s="132" t="s">
        <v>627</v>
      </c>
      <c r="D13" s="132">
        <v>12</v>
      </c>
    </row>
    <row r="14" spans="3:4" s="384" customFormat="1" ht="24.9" customHeight="1" x14ac:dyDescent="0.3">
      <c r="C14" s="132" t="s">
        <v>628</v>
      </c>
      <c r="D14" s="132">
        <v>2</v>
      </c>
    </row>
    <row r="15" spans="3:4" s="384" customFormat="1" ht="24.9" customHeight="1" x14ac:dyDescent="0.3">
      <c r="C15" s="252" t="s">
        <v>500</v>
      </c>
      <c r="D15" s="252">
        <f>SUM(D11:D14)</f>
        <v>100</v>
      </c>
    </row>
    <row r="16" spans="3:4" s="384" customFormat="1" ht="24.9" customHeight="1" x14ac:dyDescent="0.3">
      <c r="C16" s="132" t="s">
        <v>629</v>
      </c>
      <c r="D16" s="132">
        <v>25</v>
      </c>
    </row>
    <row r="17" spans="3:4" s="384" customFormat="1" ht="24.9" customHeight="1" x14ac:dyDescent="0.3">
      <c r="C17" s="132" t="s">
        <v>630</v>
      </c>
      <c r="D17" s="132">
        <v>69</v>
      </c>
    </row>
    <row r="18" spans="3:4" s="384" customFormat="1" ht="24.9" customHeight="1" x14ac:dyDescent="0.3">
      <c r="C18" s="132" t="s">
        <v>631</v>
      </c>
      <c r="D18" s="132">
        <v>6</v>
      </c>
    </row>
  </sheetData>
  <mergeCells count="3">
    <mergeCell ref="C3:D3"/>
    <mergeCell ref="C4:D4"/>
    <mergeCell ref="C5:D5"/>
  </mergeCells>
  <pageMargins left="0.7" right="0.7" top="0.75" bottom="0.75" header="0.3" footer="0.3"/>
  <pageSetup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16"/>
  <sheetViews>
    <sheetView topLeftCell="A109" workbookViewId="0">
      <selection activeCell="L74" sqref="L74"/>
    </sheetView>
  </sheetViews>
  <sheetFormatPr defaultRowHeight="14.4" x14ac:dyDescent="0.3"/>
  <cols>
    <col min="2" max="2" width="4.109375" customWidth="1"/>
    <col min="3" max="3" width="0.109375" hidden="1" customWidth="1"/>
    <col min="4" max="4" width="19.88671875" customWidth="1"/>
    <col min="5" max="5" width="47.33203125" customWidth="1"/>
    <col min="6" max="6" width="0.109375" hidden="1" customWidth="1"/>
    <col min="7" max="7" width="4.88671875" hidden="1" customWidth="1"/>
    <col min="8" max="8" width="13.88671875" customWidth="1"/>
    <col min="9" max="9" width="14" customWidth="1"/>
    <col min="10" max="10" width="13.88671875" customWidth="1"/>
    <col min="11" max="11" width="12.6640625" customWidth="1"/>
    <col min="12" max="12" width="14.109375" customWidth="1"/>
    <col min="13" max="13" width="13.88671875" style="331" customWidth="1"/>
    <col min="14" max="14" width="9.88671875" bestFit="1" customWidth="1"/>
    <col min="15" max="15" width="6.88671875" customWidth="1"/>
    <col min="16" max="16" width="9.109375" hidden="1" customWidth="1"/>
    <col min="17" max="17" width="17.33203125" customWidth="1"/>
    <col min="18" max="18" width="61.6640625" customWidth="1"/>
    <col min="19" max="19" width="9.109375" hidden="1" customWidth="1"/>
    <col min="20" max="20" width="0.109375" hidden="1" customWidth="1"/>
    <col min="21" max="21" width="12.109375" customWidth="1"/>
    <col min="22" max="22" width="12" customWidth="1"/>
    <col min="23" max="23" width="11.109375" customWidth="1"/>
    <col min="25" max="25" width="11.33203125" customWidth="1"/>
    <col min="28" max="28" width="0.109375" hidden="1" customWidth="1"/>
    <col min="29" max="29" width="24.33203125" customWidth="1"/>
    <col min="30" max="30" width="50.6640625" customWidth="1"/>
    <col min="31" max="31" width="9.109375" hidden="1" customWidth="1"/>
    <col min="32" max="32" width="4.6640625" hidden="1" customWidth="1"/>
    <col min="33" max="33" width="11.44140625" customWidth="1"/>
    <col min="34" max="34" width="11.6640625" customWidth="1"/>
    <col min="35" max="35" width="11.88671875" customWidth="1"/>
    <col min="36" max="36" width="11.44140625" customWidth="1"/>
    <col min="37" max="37" width="12.6640625" customWidth="1"/>
  </cols>
  <sheetData>
    <row r="2" spans="2:37" x14ac:dyDescent="0.3">
      <c r="C2" s="538" t="s">
        <v>412</v>
      </c>
      <c r="D2" s="538"/>
      <c r="E2" s="538"/>
      <c r="P2" s="538" t="s">
        <v>412</v>
      </c>
      <c r="Q2" s="538"/>
      <c r="R2" s="538"/>
      <c r="AB2" s="538" t="s">
        <v>412</v>
      </c>
      <c r="AC2" s="538"/>
      <c r="AD2" s="538"/>
    </row>
    <row r="3" spans="2:37" x14ac:dyDescent="0.3">
      <c r="C3" s="538" t="s">
        <v>413</v>
      </c>
      <c r="D3" s="538"/>
      <c r="E3" s="538"/>
      <c r="P3" s="538" t="s">
        <v>413</v>
      </c>
      <c r="Q3" s="538"/>
      <c r="R3" s="538"/>
      <c r="AB3" s="538" t="s">
        <v>413</v>
      </c>
      <c r="AC3" s="538"/>
      <c r="AD3" s="538"/>
    </row>
    <row r="4" spans="2:37" x14ac:dyDescent="0.3">
      <c r="C4" s="323" t="s">
        <v>590</v>
      </c>
      <c r="D4" s="324" t="s">
        <v>590</v>
      </c>
      <c r="E4" s="324"/>
      <c r="P4" s="255" t="s">
        <v>590</v>
      </c>
      <c r="Q4" s="255" t="s">
        <v>617</v>
      </c>
      <c r="R4" s="255"/>
      <c r="AB4" s="255" t="s">
        <v>590</v>
      </c>
      <c r="AC4" s="255"/>
      <c r="AD4" s="255"/>
    </row>
    <row r="5" spans="2:37" ht="18" x14ac:dyDescent="0.35">
      <c r="C5" s="315" t="s">
        <v>644</v>
      </c>
      <c r="D5" s="315"/>
      <c r="P5" s="315" t="s">
        <v>485</v>
      </c>
      <c r="AB5" s="315" t="s">
        <v>486</v>
      </c>
      <c r="AC5" t="s">
        <v>486</v>
      </c>
    </row>
    <row r="6" spans="2:37" ht="18" x14ac:dyDescent="0.35">
      <c r="C6" s="315"/>
      <c r="D6" s="315"/>
      <c r="P6" s="315"/>
      <c r="AB6" s="315"/>
    </row>
    <row r="7" spans="2:37" s="12" customFormat="1" ht="22.5" customHeight="1" x14ac:dyDescent="0.25">
      <c r="B7" s="483" t="s">
        <v>7</v>
      </c>
      <c r="C7" s="483" t="s">
        <v>421</v>
      </c>
      <c r="D7" s="483" t="s">
        <v>524</v>
      </c>
      <c r="E7" s="483" t="s">
        <v>415</v>
      </c>
      <c r="F7" s="506" t="s">
        <v>14</v>
      </c>
      <c r="G7" s="507"/>
      <c r="H7" s="483" t="s">
        <v>635</v>
      </c>
      <c r="I7" s="483" t="s">
        <v>417</v>
      </c>
      <c r="J7" s="521" t="s">
        <v>632</v>
      </c>
      <c r="K7" s="521" t="s">
        <v>633</v>
      </c>
      <c r="L7" s="521" t="s">
        <v>634</v>
      </c>
      <c r="M7" s="560" t="s">
        <v>646</v>
      </c>
      <c r="O7" s="483" t="s">
        <v>7</v>
      </c>
      <c r="P7" s="483" t="s">
        <v>421</v>
      </c>
      <c r="Q7" s="483" t="s">
        <v>524</v>
      </c>
      <c r="R7" s="483" t="s">
        <v>415</v>
      </c>
      <c r="S7" s="506" t="s">
        <v>14</v>
      </c>
      <c r="T7" s="507"/>
      <c r="U7" s="483" t="s">
        <v>645</v>
      </c>
      <c r="V7" s="483" t="s">
        <v>417</v>
      </c>
      <c r="W7" s="506" t="s">
        <v>18</v>
      </c>
      <c r="X7" s="513"/>
      <c r="Y7" s="507"/>
      <c r="AA7" s="483" t="s">
        <v>7</v>
      </c>
      <c r="AB7" s="483" t="s">
        <v>421</v>
      </c>
      <c r="AC7" s="483" t="s">
        <v>524</v>
      </c>
      <c r="AD7" s="483" t="s">
        <v>415</v>
      </c>
      <c r="AE7" s="506" t="s">
        <v>14</v>
      </c>
      <c r="AF7" s="507"/>
      <c r="AG7" s="483" t="s">
        <v>645</v>
      </c>
      <c r="AH7" s="483" t="s">
        <v>417</v>
      </c>
      <c r="AI7" s="506" t="s">
        <v>18</v>
      </c>
      <c r="AJ7" s="513"/>
      <c r="AK7" s="507"/>
    </row>
    <row r="8" spans="2:37" s="12" customFormat="1" ht="13.5" customHeight="1" x14ac:dyDescent="0.25">
      <c r="B8" s="484"/>
      <c r="C8" s="484"/>
      <c r="D8" s="484"/>
      <c r="E8" s="484"/>
      <c r="F8" s="508"/>
      <c r="G8" s="509"/>
      <c r="H8" s="484"/>
      <c r="I8" s="484"/>
      <c r="J8" s="521"/>
      <c r="K8" s="521"/>
      <c r="L8" s="521"/>
      <c r="M8" s="560"/>
      <c r="O8" s="484"/>
      <c r="P8" s="484"/>
      <c r="Q8" s="484"/>
      <c r="R8" s="484"/>
      <c r="S8" s="508"/>
      <c r="T8" s="509"/>
      <c r="U8" s="484"/>
      <c r="V8" s="484"/>
      <c r="W8" s="508"/>
      <c r="X8" s="514"/>
      <c r="Y8" s="509"/>
      <c r="AA8" s="484"/>
      <c r="AB8" s="484"/>
      <c r="AC8" s="484"/>
      <c r="AD8" s="484"/>
      <c r="AE8" s="508"/>
      <c r="AF8" s="509"/>
      <c r="AG8" s="484"/>
      <c r="AH8" s="484"/>
      <c r="AI8" s="508"/>
      <c r="AJ8" s="514"/>
      <c r="AK8" s="509"/>
    </row>
    <row r="9" spans="2:37" s="12" customFormat="1" ht="30.75" customHeight="1" x14ac:dyDescent="0.25">
      <c r="B9" s="485"/>
      <c r="C9" s="485"/>
      <c r="D9" s="485"/>
      <c r="E9" s="485"/>
      <c r="F9" s="277" t="s">
        <v>32</v>
      </c>
      <c r="G9" s="277" t="s">
        <v>33</v>
      </c>
      <c r="H9" s="485"/>
      <c r="I9" s="485"/>
      <c r="J9" s="521"/>
      <c r="K9" s="521"/>
      <c r="L9" s="521"/>
      <c r="M9" s="560"/>
      <c r="O9" s="485"/>
      <c r="P9" s="485"/>
      <c r="Q9" s="485"/>
      <c r="R9" s="485"/>
      <c r="S9" s="277" t="s">
        <v>32</v>
      </c>
      <c r="T9" s="277" t="s">
        <v>33</v>
      </c>
      <c r="U9" s="485"/>
      <c r="V9" s="485"/>
      <c r="W9" s="278" t="s">
        <v>632</v>
      </c>
      <c r="X9" s="278" t="s">
        <v>633</v>
      </c>
      <c r="Y9" s="278" t="s">
        <v>634</v>
      </c>
      <c r="Z9" s="279"/>
      <c r="AA9" s="485"/>
      <c r="AB9" s="485"/>
      <c r="AC9" s="485"/>
      <c r="AD9" s="485"/>
      <c r="AE9" s="277" t="s">
        <v>32</v>
      </c>
      <c r="AF9" s="277" t="s">
        <v>33</v>
      </c>
      <c r="AG9" s="485"/>
      <c r="AH9" s="485"/>
      <c r="AI9" s="278" t="s">
        <v>632</v>
      </c>
      <c r="AJ9" s="278" t="s">
        <v>633</v>
      </c>
      <c r="AK9" s="278" t="s">
        <v>634</v>
      </c>
    </row>
    <row r="10" spans="2:37" s="28" customFormat="1" ht="35.1" customHeight="1" x14ac:dyDescent="0.2">
      <c r="B10" s="286">
        <v>1</v>
      </c>
      <c r="C10" s="282" t="s">
        <v>636</v>
      </c>
      <c r="D10" s="213" t="s">
        <v>52</v>
      </c>
      <c r="E10" s="283" t="s">
        <v>325</v>
      </c>
      <c r="F10" s="284">
        <v>1</v>
      </c>
      <c r="G10" s="285"/>
      <c r="H10" s="285">
        <v>241874.99</v>
      </c>
      <c r="I10" s="285">
        <v>250000</v>
      </c>
      <c r="J10" s="285">
        <f>L10+K10</f>
        <v>249131.25</v>
      </c>
      <c r="K10" s="285">
        <v>3628.13</v>
      </c>
      <c r="L10" s="285">
        <v>245503.12</v>
      </c>
      <c r="M10" s="295">
        <f>L10-K10</f>
        <v>241874.99</v>
      </c>
      <c r="O10" s="318">
        <v>1</v>
      </c>
      <c r="P10" s="282" t="s">
        <v>638</v>
      </c>
      <c r="Q10" s="213" t="s">
        <v>108</v>
      </c>
      <c r="R10" s="283" t="s">
        <v>339</v>
      </c>
      <c r="S10" s="285"/>
      <c r="T10" s="284">
        <v>1</v>
      </c>
      <c r="U10" s="285"/>
      <c r="V10" s="285">
        <v>125000</v>
      </c>
      <c r="W10" s="285">
        <f>X10+Y10</f>
        <v>125000</v>
      </c>
      <c r="X10" s="286"/>
      <c r="Y10" s="285">
        <v>125000</v>
      </c>
      <c r="AA10" s="138">
        <v>1</v>
      </c>
      <c r="AB10" s="231" t="s">
        <v>466</v>
      </c>
    </row>
    <row r="11" spans="2:37" s="28" customFormat="1" ht="45.75" customHeight="1" x14ac:dyDescent="0.25">
      <c r="B11" s="286">
        <v>2</v>
      </c>
      <c r="C11" s="282" t="s">
        <v>636</v>
      </c>
      <c r="D11" s="213" t="s">
        <v>60</v>
      </c>
      <c r="E11" s="283" t="s">
        <v>326</v>
      </c>
      <c r="F11" s="284">
        <v>1</v>
      </c>
      <c r="G11" s="285"/>
      <c r="H11" s="285">
        <v>242346.27</v>
      </c>
      <c r="I11" s="285">
        <v>250000</v>
      </c>
      <c r="J11" s="285">
        <f>L11+K11</f>
        <v>249616.65</v>
      </c>
      <c r="K11" s="285">
        <v>3635.19</v>
      </c>
      <c r="L11" s="285">
        <v>245981.46</v>
      </c>
      <c r="M11" s="295">
        <f t="shared" ref="M11:M36" si="0">L11-K11</f>
        <v>242346.27</v>
      </c>
      <c r="N11" s="319"/>
      <c r="O11" s="318">
        <v>2</v>
      </c>
      <c r="P11" s="282" t="s">
        <v>638</v>
      </c>
      <c r="Q11" s="231" t="s">
        <v>136</v>
      </c>
      <c r="R11" s="283" t="s">
        <v>346</v>
      </c>
      <c r="S11" s="287"/>
      <c r="T11" s="284">
        <v>1</v>
      </c>
      <c r="U11" s="285"/>
      <c r="V11" s="285">
        <v>100000</v>
      </c>
      <c r="W11" s="285">
        <f>X11+Y11</f>
        <v>99599.6</v>
      </c>
      <c r="X11" s="285"/>
      <c r="Y11" s="285">
        <v>99599.6</v>
      </c>
      <c r="AA11" s="138">
        <v>2</v>
      </c>
      <c r="AB11" s="231" t="s">
        <v>466</v>
      </c>
    </row>
    <row r="12" spans="2:37" s="28" customFormat="1" ht="35.1" customHeight="1" x14ac:dyDescent="0.2">
      <c r="B12" s="286">
        <v>3</v>
      </c>
      <c r="C12" s="282" t="s">
        <v>636</v>
      </c>
      <c r="D12" s="213" t="s">
        <v>65</v>
      </c>
      <c r="E12" s="283" t="s">
        <v>327</v>
      </c>
      <c r="F12" s="284">
        <v>1</v>
      </c>
      <c r="G12" s="285"/>
      <c r="H12" s="285">
        <v>485244.37</v>
      </c>
      <c r="I12" s="285">
        <v>500000</v>
      </c>
      <c r="J12" s="285">
        <f t="shared" ref="J12:J36" si="1">L12+K12</f>
        <v>499801.70999999996</v>
      </c>
      <c r="K12" s="285">
        <v>7278.67</v>
      </c>
      <c r="L12" s="285">
        <v>492523.04</v>
      </c>
      <c r="M12" s="295">
        <f t="shared" si="0"/>
        <v>485244.37</v>
      </c>
      <c r="O12" s="318">
        <v>3</v>
      </c>
      <c r="P12" s="282" t="s">
        <v>638</v>
      </c>
      <c r="Q12" s="213" t="s">
        <v>182</v>
      </c>
      <c r="R12" s="283" t="s">
        <v>360</v>
      </c>
      <c r="S12" s="290"/>
      <c r="T12" s="284">
        <v>1</v>
      </c>
      <c r="U12" s="285"/>
      <c r="V12" s="285">
        <v>85000</v>
      </c>
      <c r="W12" s="285">
        <f>X12+Y12</f>
        <v>85000</v>
      </c>
      <c r="X12" s="285"/>
      <c r="Y12" s="285">
        <v>85000</v>
      </c>
      <c r="AA12" s="138">
        <v>3</v>
      </c>
      <c r="AB12" s="231" t="s">
        <v>468</v>
      </c>
    </row>
    <row r="13" spans="2:37" s="28" customFormat="1" ht="35.1" customHeight="1" x14ac:dyDescent="0.25">
      <c r="B13" s="286">
        <v>4</v>
      </c>
      <c r="C13" s="282" t="s">
        <v>637</v>
      </c>
      <c r="D13" s="213" t="s">
        <v>70</v>
      </c>
      <c r="E13" s="283" t="s">
        <v>328</v>
      </c>
      <c r="F13" s="284">
        <v>1</v>
      </c>
      <c r="G13" s="285"/>
      <c r="H13" s="285">
        <v>290888.12</v>
      </c>
      <c r="I13" s="285">
        <v>300000</v>
      </c>
      <c r="J13" s="285">
        <f t="shared" si="1"/>
        <v>299614.76</v>
      </c>
      <c r="K13" s="285">
        <v>4363.32</v>
      </c>
      <c r="L13" s="285">
        <v>295251.44</v>
      </c>
      <c r="M13" s="295">
        <f t="shared" si="0"/>
        <v>290888.12</v>
      </c>
      <c r="O13" s="318">
        <v>4</v>
      </c>
      <c r="P13" s="282" t="s">
        <v>638</v>
      </c>
      <c r="Q13" s="213" t="s">
        <v>190</v>
      </c>
      <c r="R13" s="283" t="s">
        <v>362</v>
      </c>
      <c r="S13" s="291"/>
      <c r="T13" s="284">
        <v>1</v>
      </c>
      <c r="U13" s="285"/>
      <c r="V13" s="285">
        <v>250000</v>
      </c>
      <c r="W13" s="285">
        <f t="shared" ref="W13:W29" si="2">X13+Y13</f>
        <v>0</v>
      </c>
      <c r="X13" s="285"/>
      <c r="Y13" s="285"/>
      <c r="AA13" s="138">
        <v>4</v>
      </c>
      <c r="AB13" s="231" t="s">
        <v>642</v>
      </c>
      <c r="AC13" s="301" t="s">
        <v>543</v>
      </c>
      <c r="AD13" s="283" t="s">
        <v>503</v>
      </c>
      <c r="AE13" s="280"/>
      <c r="AF13" s="280">
        <v>1</v>
      </c>
      <c r="AG13" s="285">
        <f>AI13-AH13</f>
        <v>0</v>
      </c>
      <c r="AH13" s="300">
        <v>100000</v>
      </c>
      <c r="AI13" s="285">
        <f>AK13-AJ13</f>
        <v>100000</v>
      </c>
      <c r="AJ13" s="280"/>
      <c r="AK13" s="300">
        <v>100000</v>
      </c>
    </row>
    <row r="14" spans="2:37" s="28" customFormat="1" ht="35.1" customHeight="1" x14ac:dyDescent="0.3">
      <c r="B14" s="286">
        <v>5</v>
      </c>
      <c r="C14" s="282" t="s">
        <v>638</v>
      </c>
      <c r="D14" s="213" t="s">
        <v>76</v>
      </c>
      <c r="E14" s="283" t="s">
        <v>329</v>
      </c>
      <c r="F14" s="284">
        <v>1</v>
      </c>
      <c r="G14" s="285"/>
      <c r="H14" s="285">
        <v>48024</v>
      </c>
      <c r="I14" s="285">
        <v>50000</v>
      </c>
      <c r="J14" s="285">
        <f t="shared" si="1"/>
        <v>49464.72</v>
      </c>
      <c r="K14" s="285">
        <v>720.36</v>
      </c>
      <c r="L14" s="285">
        <v>48744.36</v>
      </c>
      <c r="M14" s="295">
        <f t="shared" si="0"/>
        <v>48024</v>
      </c>
      <c r="O14" s="318">
        <v>5</v>
      </c>
      <c r="P14" s="282" t="s">
        <v>638</v>
      </c>
      <c r="Q14" s="213" t="s">
        <v>197</v>
      </c>
      <c r="R14" s="283" t="s">
        <v>364</v>
      </c>
      <c r="S14" s="284"/>
      <c r="T14" s="284">
        <v>1</v>
      </c>
      <c r="U14" s="285"/>
      <c r="V14" s="285">
        <v>500000</v>
      </c>
      <c r="W14" s="285">
        <f t="shared" si="2"/>
        <v>500000</v>
      </c>
      <c r="X14" s="292"/>
      <c r="Y14" s="292">
        <v>500000</v>
      </c>
      <c r="AA14" s="138">
        <v>5</v>
      </c>
      <c r="AB14" s="231" t="s">
        <v>642</v>
      </c>
      <c r="AC14" s="301" t="s">
        <v>544</v>
      </c>
      <c r="AD14" s="283" t="s">
        <v>504</v>
      </c>
      <c r="AE14" s="122"/>
      <c r="AF14" s="280">
        <v>1</v>
      </c>
      <c r="AG14" s="280"/>
      <c r="AH14" s="300">
        <v>100000</v>
      </c>
      <c r="AI14" s="285">
        <f>AK14-AJ14</f>
        <v>0</v>
      </c>
      <c r="AJ14" s="280"/>
      <c r="AK14" s="280"/>
    </row>
    <row r="15" spans="2:37" s="28" customFormat="1" ht="35.1" customHeight="1" x14ac:dyDescent="0.3">
      <c r="B15" s="286">
        <v>6</v>
      </c>
      <c r="C15" s="282" t="s">
        <v>638</v>
      </c>
      <c r="D15" s="213" t="s">
        <v>81</v>
      </c>
      <c r="E15" s="283" t="s">
        <v>330</v>
      </c>
      <c r="F15" s="284">
        <v>1</v>
      </c>
      <c r="G15" s="285"/>
      <c r="H15" s="285">
        <v>96512.39</v>
      </c>
      <c r="I15" s="285">
        <v>100000</v>
      </c>
      <c r="J15" s="285">
        <f t="shared" si="1"/>
        <v>99407.77</v>
      </c>
      <c r="K15" s="285">
        <v>1447.69</v>
      </c>
      <c r="L15" s="285">
        <v>97960.08</v>
      </c>
      <c r="M15" s="295">
        <f t="shared" si="0"/>
        <v>96512.39</v>
      </c>
      <c r="O15" s="318">
        <v>6</v>
      </c>
      <c r="P15" s="282" t="s">
        <v>638</v>
      </c>
      <c r="Q15" s="304" t="s">
        <v>597</v>
      </c>
      <c r="R15" s="283" t="s">
        <v>376</v>
      </c>
      <c r="S15" s="280"/>
      <c r="T15" s="280">
        <v>1</v>
      </c>
      <c r="U15" s="286"/>
      <c r="V15" s="300">
        <v>30000</v>
      </c>
      <c r="W15" s="285">
        <f t="shared" si="2"/>
        <v>30000</v>
      </c>
      <c r="X15" s="305"/>
      <c r="Y15" s="305">
        <v>30000</v>
      </c>
      <c r="AA15" s="138">
        <v>6</v>
      </c>
      <c r="AB15" s="231" t="s">
        <v>642</v>
      </c>
      <c r="AC15" s="301" t="s">
        <v>554</v>
      </c>
      <c r="AD15" s="283" t="s">
        <v>505</v>
      </c>
      <c r="AE15" s="122"/>
      <c r="AF15" s="280">
        <v>1</v>
      </c>
      <c r="AG15" s="280"/>
      <c r="AH15" s="300">
        <v>100000</v>
      </c>
      <c r="AI15" s="285">
        <f>AK15-AJ15</f>
        <v>0</v>
      </c>
      <c r="AJ15" s="292"/>
      <c r="AK15" s="292"/>
    </row>
    <row r="16" spans="2:37" s="28" customFormat="1" ht="35.1" customHeight="1" x14ac:dyDescent="0.3">
      <c r="B16" s="286">
        <v>7</v>
      </c>
      <c r="C16" s="282" t="s">
        <v>638</v>
      </c>
      <c r="D16" s="213" t="s">
        <v>86</v>
      </c>
      <c r="E16" s="283" t="s">
        <v>331</v>
      </c>
      <c r="F16" s="284">
        <v>1</v>
      </c>
      <c r="G16" s="285"/>
      <c r="H16" s="285">
        <v>242440</v>
      </c>
      <c r="I16" s="285">
        <v>250000</v>
      </c>
      <c r="J16" s="285">
        <f t="shared" si="1"/>
        <v>249713.2</v>
      </c>
      <c r="K16" s="285">
        <v>3636.6</v>
      </c>
      <c r="L16" s="285">
        <v>246076.6</v>
      </c>
      <c r="M16" s="295">
        <f t="shared" si="0"/>
        <v>242440</v>
      </c>
      <c r="O16" s="318">
        <v>7</v>
      </c>
      <c r="P16" s="312" t="s">
        <v>639</v>
      </c>
      <c r="Q16" s="304" t="s">
        <v>611</v>
      </c>
      <c r="R16" s="283" t="s">
        <v>377</v>
      </c>
      <c r="S16" s="122"/>
      <c r="T16" s="280">
        <v>1</v>
      </c>
      <c r="U16" s="286"/>
      <c r="V16" s="300">
        <v>100000</v>
      </c>
      <c r="W16" s="285">
        <f t="shared" si="2"/>
        <v>100000</v>
      </c>
      <c r="X16" s="280"/>
      <c r="Y16" s="300">
        <v>100000</v>
      </c>
      <c r="AA16" s="138">
        <v>7</v>
      </c>
      <c r="AB16" s="231" t="s">
        <v>642</v>
      </c>
      <c r="AC16" s="301" t="s">
        <v>555</v>
      </c>
      <c r="AD16" s="283" t="s">
        <v>506</v>
      </c>
      <c r="AE16" s="122"/>
      <c r="AF16" s="280">
        <v>1</v>
      </c>
      <c r="AG16" s="280"/>
      <c r="AH16" s="300">
        <v>100000</v>
      </c>
      <c r="AI16" s="285">
        <f>AK16-AJ16</f>
        <v>0</v>
      </c>
      <c r="AJ16" s="292"/>
      <c r="AK16" s="292"/>
    </row>
    <row r="17" spans="1:28" s="28" customFormat="1" ht="35.1" customHeight="1" x14ac:dyDescent="0.2">
      <c r="B17" s="286">
        <v>8</v>
      </c>
      <c r="C17" s="282" t="s">
        <v>638</v>
      </c>
      <c r="D17" s="213" t="s">
        <v>89</v>
      </c>
      <c r="E17" s="283" t="s">
        <v>332</v>
      </c>
      <c r="F17" s="284">
        <v>1</v>
      </c>
      <c r="G17" s="285"/>
      <c r="H17" s="285">
        <v>121313.33</v>
      </c>
      <c r="I17" s="285">
        <v>125000</v>
      </c>
      <c r="J17" s="285">
        <f t="shared" si="1"/>
        <v>124952.73</v>
      </c>
      <c r="K17" s="285">
        <v>1819.7</v>
      </c>
      <c r="L17" s="285">
        <v>123133.03</v>
      </c>
      <c r="M17" s="295">
        <f t="shared" si="0"/>
        <v>121313.33</v>
      </c>
      <c r="O17" s="318">
        <v>8</v>
      </c>
      <c r="P17" s="317" t="s">
        <v>641</v>
      </c>
      <c r="AA17" s="138">
        <v>8</v>
      </c>
      <c r="AB17" s="231" t="s">
        <v>642</v>
      </c>
    </row>
    <row r="18" spans="1:28" s="28" customFormat="1" ht="35.1" customHeight="1" x14ac:dyDescent="0.3">
      <c r="B18" s="286">
        <v>9</v>
      </c>
      <c r="C18" s="282" t="s">
        <v>638</v>
      </c>
      <c r="D18" s="213" t="s">
        <v>91</v>
      </c>
      <c r="E18" s="283" t="s">
        <v>333</v>
      </c>
      <c r="F18" s="284">
        <v>1</v>
      </c>
      <c r="G18" s="285"/>
      <c r="H18" s="285">
        <v>72720</v>
      </c>
      <c r="I18" s="285">
        <v>75000</v>
      </c>
      <c r="J18" s="285">
        <f t="shared" si="1"/>
        <v>74901.600000000006</v>
      </c>
      <c r="K18" s="285">
        <v>1090.8</v>
      </c>
      <c r="L18" s="285">
        <v>73810.8</v>
      </c>
      <c r="M18" s="295">
        <f t="shared" si="0"/>
        <v>72720</v>
      </c>
      <c r="O18" s="318">
        <v>9</v>
      </c>
      <c r="P18" s="313" t="s">
        <v>456</v>
      </c>
      <c r="Q18" s="304" t="s">
        <v>547</v>
      </c>
      <c r="R18" s="283" t="s">
        <v>387</v>
      </c>
      <c r="S18" s="122"/>
      <c r="T18" s="280">
        <v>1</v>
      </c>
      <c r="U18" s="286"/>
      <c r="V18" s="300">
        <v>150000</v>
      </c>
      <c r="W18" s="285">
        <f t="shared" si="2"/>
        <v>150000</v>
      </c>
      <c r="X18" s="280"/>
      <c r="Y18" s="300">
        <v>150000</v>
      </c>
    </row>
    <row r="19" spans="1:28" s="28" customFormat="1" ht="35.1" customHeight="1" x14ac:dyDescent="0.3">
      <c r="A19" s="325"/>
      <c r="B19" s="286">
        <v>10</v>
      </c>
      <c r="C19" s="312" t="s">
        <v>639</v>
      </c>
      <c r="D19" s="231" t="s">
        <v>112</v>
      </c>
      <c r="E19" s="283" t="s">
        <v>340</v>
      </c>
      <c r="F19" s="284">
        <v>1</v>
      </c>
      <c r="G19" s="287"/>
      <c r="H19" s="295">
        <v>194170.28</v>
      </c>
      <c r="I19" s="285">
        <v>200000</v>
      </c>
      <c r="J19" s="285">
        <f t="shared" si="1"/>
        <v>200000</v>
      </c>
      <c r="K19" s="285">
        <v>2914.86</v>
      </c>
      <c r="L19" s="285">
        <v>197085.14</v>
      </c>
      <c r="M19" s="295">
        <f t="shared" si="0"/>
        <v>194170.28000000003</v>
      </c>
      <c r="O19" s="318">
        <v>10</v>
      </c>
      <c r="P19" s="317" t="s">
        <v>458</v>
      </c>
      <c r="Q19" s="304" t="s">
        <v>549</v>
      </c>
      <c r="R19" s="283" t="s">
        <v>389</v>
      </c>
      <c r="S19" s="122"/>
      <c r="T19" s="280">
        <v>1</v>
      </c>
      <c r="U19" s="280"/>
      <c r="V19" s="300">
        <v>250000</v>
      </c>
      <c r="W19" s="285">
        <f t="shared" si="2"/>
        <v>250000</v>
      </c>
      <c r="X19" s="280"/>
      <c r="Y19" s="300">
        <v>250000</v>
      </c>
    </row>
    <row r="20" spans="1:28" s="28" customFormat="1" ht="35.1" customHeight="1" x14ac:dyDescent="0.3">
      <c r="A20" s="325"/>
      <c r="B20" s="286">
        <v>11</v>
      </c>
      <c r="C20" s="312" t="s">
        <v>639</v>
      </c>
      <c r="D20" s="231" t="s">
        <v>116</v>
      </c>
      <c r="E20" s="283" t="s">
        <v>341</v>
      </c>
      <c r="F20" s="284">
        <v>1</v>
      </c>
      <c r="G20" s="285"/>
      <c r="H20" s="295">
        <v>194167.56</v>
      </c>
      <c r="I20" s="285">
        <v>200000</v>
      </c>
      <c r="J20" s="285">
        <f>L20+K20</f>
        <v>200000</v>
      </c>
      <c r="K20" s="285">
        <v>2916.22</v>
      </c>
      <c r="L20" s="285">
        <v>197083.78</v>
      </c>
      <c r="M20" s="295">
        <f t="shared" si="0"/>
        <v>194167.56</v>
      </c>
      <c r="O20" s="318">
        <v>11</v>
      </c>
      <c r="P20" s="317" t="s">
        <v>459</v>
      </c>
      <c r="Q20" s="304" t="s">
        <v>551</v>
      </c>
      <c r="R20" s="283" t="s">
        <v>391</v>
      </c>
      <c r="S20" s="122"/>
      <c r="T20" s="280">
        <v>1</v>
      </c>
      <c r="U20" s="280"/>
      <c r="V20" s="300">
        <v>150000</v>
      </c>
      <c r="W20" s="285">
        <f t="shared" si="2"/>
        <v>150000</v>
      </c>
      <c r="X20" s="280"/>
      <c r="Y20" s="300">
        <v>150000</v>
      </c>
    </row>
    <row r="21" spans="1:28" s="28" customFormat="1" ht="35.1" customHeight="1" x14ac:dyDescent="0.3">
      <c r="B21" s="286">
        <v>12</v>
      </c>
      <c r="C21" s="312" t="s">
        <v>639</v>
      </c>
      <c r="D21" s="231" t="s">
        <v>118</v>
      </c>
      <c r="E21" s="283" t="s">
        <v>342</v>
      </c>
      <c r="F21" s="284">
        <v>1</v>
      </c>
      <c r="G21" s="285"/>
      <c r="H21" s="285">
        <v>193723.36</v>
      </c>
      <c r="I21" s="285">
        <v>200000</v>
      </c>
      <c r="J21" s="285">
        <f t="shared" si="1"/>
        <v>199535.06</v>
      </c>
      <c r="K21" s="285">
        <v>2905.85</v>
      </c>
      <c r="L21" s="285">
        <v>196629.21</v>
      </c>
      <c r="M21" s="295">
        <f t="shared" si="0"/>
        <v>193723.36</v>
      </c>
      <c r="O21" s="318">
        <v>12</v>
      </c>
      <c r="P21" s="317" t="s">
        <v>460</v>
      </c>
      <c r="Q21" s="304" t="s">
        <v>552</v>
      </c>
      <c r="R21" s="283" t="s">
        <v>393</v>
      </c>
      <c r="S21" s="122"/>
      <c r="T21" s="280">
        <v>1</v>
      </c>
      <c r="U21" s="280"/>
      <c r="V21" s="300">
        <v>150000</v>
      </c>
      <c r="W21" s="285">
        <f t="shared" si="2"/>
        <v>150000</v>
      </c>
      <c r="X21" s="280"/>
      <c r="Y21" s="300">
        <v>150000</v>
      </c>
    </row>
    <row r="22" spans="1:28" s="28" customFormat="1" ht="35.1" customHeight="1" x14ac:dyDescent="0.3">
      <c r="B22" s="286">
        <v>13</v>
      </c>
      <c r="C22" s="312" t="s">
        <v>639</v>
      </c>
      <c r="D22" s="231" t="s">
        <v>123</v>
      </c>
      <c r="E22" s="283" t="s">
        <v>343</v>
      </c>
      <c r="F22" s="284">
        <v>1</v>
      </c>
      <c r="G22" s="285"/>
      <c r="H22" s="285">
        <v>193230</v>
      </c>
      <c r="I22" s="285">
        <v>200000</v>
      </c>
      <c r="J22" s="285">
        <f t="shared" si="1"/>
        <v>199026.90000000002</v>
      </c>
      <c r="K22" s="285">
        <v>2898.45</v>
      </c>
      <c r="L22" s="285">
        <v>196128.45</v>
      </c>
      <c r="M22" s="295">
        <f t="shared" si="0"/>
        <v>193230</v>
      </c>
      <c r="O22" s="318">
        <v>13</v>
      </c>
      <c r="P22" s="317" t="s">
        <v>642</v>
      </c>
      <c r="Q22" s="301" t="s">
        <v>609</v>
      </c>
      <c r="R22" s="283" t="s">
        <v>399</v>
      </c>
      <c r="S22" s="122"/>
      <c r="T22" s="280">
        <v>1</v>
      </c>
      <c r="U22" s="280"/>
      <c r="V22" s="300">
        <v>100000</v>
      </c>
      <c r="W22" s="285">
        <f t="shared" si="2"/>
        <v>100000</v>
      </c>
      <c r="X22" s="280"/>
      <c r="Y22" s="300">
        <v>100000</v>
      </c>
    </row>
    <row r="23" spans="1:28" s="28" customFormat="1" ht="35.1" customHeight="1" x14ac:dyDescent="0.2">
      <c r="B23" s="286">
        <v>14</v>
      </c>
      <c r="C23" s="312" t="s">
        <v>639</v>
      </c>
      <c r="D23" s="231" t="s">
        <v>127</v>
      </c>
      <c r="E23" s="283" t="s">
        <v>344</v>
      </c>
      <c r="F23" s="284">
        <v>1</v>
      </c>
      <c r="G23" s="285"/>
      <c r="H23" s="285">
        <v>194112.6</v>
      </c>
      <c r="I23" s="285">
        <v>200000</v>
      </c>
      <c r="J23" s="285">
        <f t="shared" si="1"/>
        <v>199935.98</v>
      </c>
      <c r="K23" s="285">
        <v>2911.69</v>
      </c>
      <c r="L23" s="285">
        <v>197024.29</v>
      </c>
      <c r="M23" s="295">
        <f t="shared" si="0"/>
        <v>194112.6</v>
      </c>
      <c r="O23" s="318">
        <v>14</v>
      </c>
      <c r="P23" s="317" t="s">
        <v>642</v>
      </c>
      <c r="Q23" s="301" t="s">
        <v>592</v>
      </c>
      <c r="R23" s="283" t="s">
        <v>523</v>
      </c>
      <c r="S23" s="284"/>
      <c r="T23" s="280">
        <v>1</v>
      </c>
      <c r="U23" s="286"/>
      <c r="V23" s="300">
        <v>100000</v>
      </c>
      <c r="W23" s="285">
        <f t="shared" si="2"/>
        <v>100000</v>
      </c>
      <c r="X23" s="292"/>
      <c r="Y23" s="300">
        <v>100000</v>
      </c>
    </row>
    <row r="24" spans="1:28" s="28" customFormat="1" ht="35.1" customHeight="1" x14ac:dyDescent="0.3">
      <c r="B24" s="286">
        <v>15</v>
      </c>
      <c r="C24" s="312" t="s">
        <v>639</v>
      </c>
      <c r="D24" s="231" t="s">
        <v>132</v>
      </c>
      <c r="E24" s="283" t="s">
        <v>345</v>
      </c>
      <c r="F24" s="284">
        <v>1</v>
      </c>
      <c r="G24" s="285"/>
      <c r="H24" s="285">
        <v>194158.3</v>
      </c>
      <c r="I24" s="285">
        <v>200000</v>
      </c>
      <c r="J24" s="285">
        <f t="shared" si="1"/>
        <v>199983.05</v>
      </c>
      <c r="K24" s="285">
        <v>2912.37</v>
      </c>
      <c r="L24" s="285">
        <v>197070.68</v>
      </c>
      <c r="M24" s="295">
        <f t="shared" si="0"/>
        <v>194158.31</v>
      </c>
      <c r="O24" s="318">
        <v>15</v>
      </c>
      <c r="P24" s="317" t="s">
        <v>642</v>
      </c>
      <c r="Q24" s="301" t="s">
        <v>558</v>
      </c>
      <c r="R24" s="283" t="s">
        <v>516</v>
      </c>
      <c r="S24" s="122"/>
      <c r="T24" s="280">
        <v>1</v>
      </c>
      <c r="U24" s="280"/>
      <c r="V24" s="300">
        <v>300000</v>
      </c>
      <c r="W24" s="285">
        <f t="shared" si="2"/>
        <v>300000</v>
      </c>
      <c r="X24" s="292"/>
      <c r="Y24" s="292">
        <v>300000</v>
      </c>
    </row>
    <row r="25" spans="1:28" s="28" customFormat="1" ht="47.25" customHeight="1" x14ac:dyDescent="0.2">
      <c r="B25" s="286">
        <v>16</v>
      </c>
      <c r="C25" s="312" t="s">
        <v>639</v>
      </c>
      <c r="D25" s="231" t="s">
        <v>139</v>
      </c>
      <c r="E25" s="283" t="s">
        <v>353</v>
      </c>
      <c r="F25" s="284">
        <v>1</v>
      </c>
      <c r="G25" s="288"/>
      <c r="H25" s="285">
        <v>485053.5</v>
      </c>
      <c r="I25" s="289">
        <v>500000</v>
      </c>
      <c r="J25" s="285">
        <f t="shared" si="1"/>
        <v>499605.1</v>
      </c>
      <c r="K25" s="285">
        <v>7275.8</v>
      </c>
      <c r="L25" s="285">
        <v>492329.3</v>
      </c>
      <c r="M25" s="295">
        <f t="shared" si="0"/>
        <v>485053.5</v>
      </c>
      <c r="O25" s="318">
        <v>16</v>
      </c>
      <c r="P25" s="317" t="s">
        <v>642</v>
      </c>
      <c r="Q25" s="213" t="s">
        <v>577</v>
      </c>
      <c r="R25" s="283" t="s">
        <v>578</v>
      </c>
      <c r="S25" s="284"/>
      <c r="T25" s="284">
        <v>1</v>
      </c>
      <c r="U25" s="285"/>
      <c r="V25" s="285">
        <v>100000</v>
      </c>
      <c r="W25" s="285">
        <f t="shared" si="2"/>
        <v>100000</v>
      </c>
      <c r="X25" s="285"/>
      <c r="Y25" s="285">
        <v>100000</v>
      </c>
    </row>
    <row r="26" spans="1:28" s="28" customFormat="1" ht="35.1" customHeight="1" x14ac:dyDescent="0.2">
      <c r="B26" s="286">
        <v>17</v>
      </c>
      <c r="C26" s="312" t="s">
        <v>639</v>
      </c>
      <c r="D26" s="231" t="s">
        <v>141</v>
      </c>
      <c r="E26" s="283" t="s">
        <v>347</v>
      </c>
      <c r="F26" s="284">
        <v>1</v>
      </c>
      <c r="G26" s="285"/>
      <c r="H26" s="285">
        <v>184050</v>
      </c>
      <c r="I26" s="285">
        <v>200000</v>
      </c>
      <c r="J26" s="285">
        <f t="shared" si="1"/>
        <v>200000</v>
      </c>
      <c r="K26" s="285">
        <v>2917.18</v>
      </c>
      <c r="L26" s="285">
        <v>197082.82</v>
      </c>
      <c r="M26" s="295">
        <f t="shared" si="0"/>
        <v>194165.64</v>
      </c>
      <c r="O26" s="318">
        <v>17</v>
      </c>
      <c r="P26" s="317" t="s">
        <v>642</v>
      </c>
      <c r="Q26" s="213" t="s">
        <v>591</v>
      </c>
      <c r="R26" s="283" t="s">
        <v>580</v>
      </c>
      <c r="S26" s="284"/>
      <c r="T26" s="284">
        <v>1</v>
      </c>
      <c r="U26" s="285"/>
      <c r="V26" s="285">
        <v>100000</v>
      </c>
      <c r="W26" s="285">
        <f t="shared" si="2"/>
        <v>100000</v>
      </c>
      <c r="X26" s="285"/>
      <c r="Y26" s="285">
        <v>100000</v>
      </c>
    </row>
    <row r="27" spans="1:28" s="28" customFormat="1" ht="35.1" customHeight="1" x14ac:dyDescent="0.25">
      <c r="B27" s="286">
        <v>18</v>
      </c>
      <c r="C27" s="312" t="s">
        <v>639</v>
      </c>
      <c r="D27" s="231" t="s">
        <v>145</v>
      </c>
      <c r="E27" s="283" t="s">
        <v>348</v>
      </c>
      <c r="F27" s="284">
        <v>1</v>
      </c>
      <c r="G27" s="285"/>
      <c r="H27" s="285">
        <v>194030</v>
      </c>
      <c r="I27" s="285">
        <v>200000</v>
      </c>
      <c r="J27" s="285">
        <f t="shared" si="1"/>
        <v>199850.90000000002</v>
      </c>
      <c r="K27" s="285">
        <v>2910.45</v>
      </c>
      <c r="L27" s="285">
        <v>196940.45</v>
      </c>
      <c r="M27" s="295">
        <f t="shared" si="0"/>
        <v>194030</v>
      </c>
      <c r="O27" s="318">
        <v>18</v>
      </c>
      <c r="P27" s="317" t="s">
        <v>642</v>
      </c>
      <c r="Q27" s="213" t="s">
        <v>534</v>
      </c>
      <c r="R27" s="283" t="s">
        <v>535</v>
      </c>
      <c r="S27" s="307"/>
      <c r="T27" s="294">
        <v>1</v>
      </c>
      <c r="U27" s="285"/>
      <c r="V27" s="285">
        <v>25000</v>
      </c>
      <c r="W27" s="285">
        <f t="shared" si="2"/>
        <v>25000</v>
      </c>
      <c r="X27" s="285"/>
      <c r="Y27" s="285">
        <v>25000</v>
      </c>
    </row>
    <row r="28" spans="1:28" s="28" customFormat="1" ht="35.1" customHeight="1" x14ac:dyDescent="0.3">
      <c r="B28" s="286">
        <v>19</v>
      </c>
      <c r="C28" s="312" t="s">
        <v>639</v>
      </c>
      <c r="D28" s="231" t="s">
        <v>147</v>
      </c>
      <c r="E28" s="283" t="s">
        <v>349</v>
      </c>
      <c r="F28" s="284">
        <v>1</v>
      </c>
      <c r="G28" s="285"/>
      <c r="H28" s="285">
        <v>193285</v>
      </c>
      <c r="I28" s="285">
        <v>200000</v>
      </c>
      <c r="J28" s="285">
        <f t="shared" si="1"/>
        <v>199083.56</v>
      </c>
      <c r="K28" s="285">
        <v>2899.28</v>
      </c>
      <c r="L28" s="285">
        <v>196184.28</v>
      </c>
      <c r="M28" s="295">
        <f t="shared" si="0"/>
        <v>193285</v>
      </c>
      <c r="O28" s="318">
        <v>19</v>
      </c>
      <c r="P28" s="317" t="s">
        <v>642</v>
      </c>
      <c r="Q28" s="308" t="s">
        <v>538</v>
      </c>
      <c r="R28" s="283" t="s">
        <v>532</v>
      </c>
      <c r="S28" s="309"/>
      <c r="T28" s="281">
        <v>1</v>
      </c>
      <c r="U28" s="281"/>
      <c r="V28" s="303">
        <v>75000</v>
      </c>
      <c r="W28" s="285">
        <f t="shared" si="2"/>
        <v>0</v>
      </c>
      <c r="X28" s="281"/>
      <c r="Y28" s="280"/>
    </row>
    <row r="29" spans="1:28" s="28" customFormat="1" ht="35.1" customHeight="1" x14ac:dyDescent="0.3">
      <c r="B29" s="286">
        <v>20</v>
      </c>
      <c r="C29" s="312" t="s">
        <v>639</v>
      </c>
      <c r="D29" s="231" t="s">
        <v>151</v>
      </c>
      <c r="E29" s="283" t="s">
        <v>350</v>
      </c>
      <c r="F29" s="284">
        <v>1</v>
      </c>
      <c r="G29" s="285"/>
      <c r="H29" s="285">
        <v>193991.44</v>
      </c>
      <c r="I29" s="285">
        <v>200000</v>
      </c>
      <c r="J29" s="285">
        <f t="shared" si="1"/>
        <v>199811.18</v>
      </c>
      <c r="K29" s="285">
        <v>2909.87</v>
      </c>
      <c r="L29" s="285">
        <v>196901.31</v>
      </c>
      <c r="M29" s="295">
        <f t="shared" si="0"/>
        <v>193991.44</v>
      </c>
      <c r="O29" s="318">
        <v>20</v>
      </c>
      <c r="P29" s="317" t="s">
        <v>642</v>
      </c>
      <c r="Q29" s="301" t="s">
        <v>610</v>
      </c>
      <c r="R29" s="283" t="s">
        <v>564</v>
      </c>
      <c r="S29" s="122"/>
      <c r="T29" s="310">
        <v>1</v>
      </c>
      <c r="U29" s="280"/>
      <c r="V29" s="303">
        <v>75000</v>
      </c>
      <c r="W29" s="285">
        <f t="shared" si="2"/>
        <v>0</v>
      </c>
      <c r="X29" s="280"/>
      <c r="Y29" s="280"/>
    </row>
    <row r="30" spans="1:28" s="28" customFormat="1" ht="35.1" customHeight="1" x14ac:dyDescent="0.25">
      <c r="B30" s="286">
        <v>21</v>
      </c>
      <c r="C30" s="312" t="s">
        <v>639</v>
      </c>
      <c r="D30" s="231" t="s">
        <v>155</v>
      </c>
      <c r="E30" s="283" t="s">
        <v>351</v>
      </c>
      <c r="F30" s="284">
        <v>1</v>
      </c>
      <c r="G30" s="285"/>
      <c r="H30" s="285">
        <v>187040</v>
      </c>
      <c r="I30" s="285">
        <v>200000</v>
      </c>
      <c r="J30" s="285">
        <f t="shared" si="1"/>
        <v>200000</v>
      </c>
      <c r="K30" s="285">
        <v>2915.83</v>
      </c>
      <c r="L30" s="285">
        <v>197084.17</v>
      </c>
      <c r="M30" s="295">
        <f t="shared" si="0"/>
        <v>194168.34000000003</v>
      </c>
      <c r="O30" s="318">
        <v>21</v>
      </c>
      <c r="P30" s="317" t="s">
        <v>642</v>
      </c>
      <c r="Q30" s="213" t="s">
        <v>94</v>
      </c>
      <c r="R30" s="283" t="s">
        <v>334</v>
      </c>
      <c r="S30" s="287"/>
      <c r="T30" s="284">
        <v>1</v>
      </c>
      <c r="U30" s="285"/>
      <c r="V30" s="285">
        <v>40000</v>
      </c>
      <c r="W30" s="285">
        <f>X30+Y30</f>
        <v>39100</v>
      </c>
      <c r="X30" s="286"/>
      <c r="Y30" s="285">
        <v>39100</v>
      </c>
    </row>
    <row r="31" spans="1:28" s="28" customFormat="1" ht="35.1" customHeight="1" x14ac:dyDescent="0.2">
      <c r="B31" s="286">
        <v>22</v>
      </c>
      <c r="C31" s="312" t="s">
        <v>639</v>
      </c>
      <c r="D31" s="231" t="s">
        <v>157</v>
      </c>
      <c r="E31" s="283" t="s">
        <v>352</v>
      </c>
      <c r="F31" s="284">
        <v>1</v>
      </c>
      <c r="G31" s="285"/>
      <c r="H31" s="285">
        <v>193829.63</v>
      </c>
      <c r="I31" s="285">
        <v>200000</v>
      </c>
      <c r="J31" s="285">
        <f t="shared" si="1"/>
        <v>199644.51</v>
      </c>
      <c r="K31" s="285">
        <v>2907.44</v>
      </c>
      <c r="L31" s="285">
        <v>196737.07</v>
      </c>
      <c r="M31" s="295">
        <f t="shared" si="0"/>
        <v>193829.63</v>
      </c>
      <c r="O31" s="318">
        <v>22</v>
      </c>
      <c r="P31" s="317" t="s">
        <v>642</v>
      </c>
    </row>
    <row r="32" spans="1:28" s="28" customFormat="1" ht="35.1" customHeight="1" x14ac:dyDescent="0.2">
      <c r="B32" s="286">
        <v>23</v>
      </c>
      <c r="C32" s="282" t="s">
        <v>640</v>
      </c>
      <c r="D32" s="213" t="s">
        <v>162</v>
      </c>
      <c r="E32" s="283" t="s">
        <v>354</v>
      </c>
      <c r="F32" s="284">
        <v>1</v>
      </c>
      <c r="G32" s="285"/>
      <c r="H32" s="285">
        <v>194174.76</v>
      </c>
      <c r="I32" s="285">
        <v>200000</v>
      </c>
      <c r="J32" s="285">
        <f t="shared" si="1"/>
        <v>200000</v>
      </c>
      <c r="K32" s="285">
        <v>2912.62</v>
      </c>
      <c r="L32" s="285">
        <v>197087.38</v>
      </c>
      <c r="M32" s="295">
        <f t="shared" si="0"/>
        <v>194174.76</v>
      </c>
      <c r="O32" s="318">
        <v>23</v>
      </c>
      <c r="P32" s="312" t="s">
        <v>639</v>
      </c>
    </row>
    <row r="33" spans="2:16" s="28" customFormat="1" ht="35.1" customHeight="1" x14ac:dyDescent="0.2">
      <c r="B33" s="286">
        <v>24</v>
      </c>
      <c r="C33" s="282" t="s">
        <v>640</v>
      </c>
      <c r="D33" s="213" t="s">
        <v>166</v>
      </c>
      <c r="E33" s="283" t="s">
        <v>355</v>
      </c>
      <c r="F33" s="284">
        <v>1</v>
      </c>
      <c r="G33" s="285"/>
      <c r="H33" s="285">
        <v>194019.06</v>
      </c>
      <c r="I33" s="285">
        <v>200000</v>
      </c>
      <c r="J33" s="285">
        <f t="shared" si="1"/>
        <v>200000</v>
      </c>
      <c r="K33" s="285">
        <v>2990.47</v>
      </c>
      <c r="L33" s="285">
        <v>197009.53</v>
      </c>
      <c r="M33" s="295">
        <f t="shared" si="0"/>
        <v>194019.06</v>
      </c>
      <c r="O33" s="318">
        <v>24</v>
      </c>
      <c r="P33" s="312" t="s">
        <v>639</v>
      </c>
    </row>
    <row r="34" spans="2:16" s="28" customFormat="1" ht="35.1" customHeight="1" x14ac:dyDescent="0.2">
      <c r="B34" s="286">
        <v>25</v>
      </c>
      <c r="C34" s="282" t="s">
        <v>640</v>
      </c>
      <c r="D34" s="213" t="s">
        <v>170</v>
      </c>
      <c r="E34" s="283" t="s">
        <v>356</v>
      </c>
      <c r="F34" s="284">
        <v>1</v>
      </c>
      <c r="G34" s="285"/>
      <c r="H34" s="285">
        <v>252427.18</v>
      </c>
      <c r="I34" s="285">
        <v>260000</v>
      </c>
      <c r="J34" s="285">
        <f t="shared" si="1"/>
        <v>260000</v>
      </c>
      <c r="K34" s="285">
        <v>3786.41</v>
      </c>
      <c r="L34" s="285">
        <v>256213.59</v>
      </c>
      <c r="M34" s="295">
        <f t="shared" si="0"/>
        <v>252427.18</v>
      </c>
      <c r="O34" s="318">
        <v>25</v>
      </c>
      <c r="P34" s="312" t="s">
        <v>639</v>
      </c>
    </row>
    <row r="35" spans="2:16" s="28" customFormat="1" ht="35.1" customHeight="1" x14ac:dyDescent="0.2">
      <c r="B35" s="286">
        <v>26</v>
      </c>
      <c r="C35" s="260" t="s">
        <v>641</v>
      </c>
      <c r="D35" s="213" t="s">
        <v>175</v>
      </c>
      <c r="E35" s="283" t="s">
        <v>358</v>
      </c>
      <c r="F35" s="284">
        <v>1</v>
      </c>
      <c r="G35" s="290"/>
      <c r="H35" s="285">
        <f>295340.03-4364.63</f>
        <v>290975.40000000002</v>
      </c>
      <c r="I35" s="285">
        <v>300000</v>
      </c>
      <c r="J35" s="285">
        <f t="shared" si="1"/>
        <v>299433.34999999998</v>
      </c>
      <c r="K35" s="285">
        <v>4360.68</v>
      </c>
      <c r="L35" s="285">
        <v>295072.67</v>
      </c>
      <c r="M35" s="295">
        <f t="shared" si="0"/>
        <v>290711.99</v>
      </c>
      <c r="O35" s="318">
        <v>26</v>
      </c>
      <c r="P35" s="317" t="s">
        <v>533</v>
      </c>
    </row>
    <row r="36" spans="2:16" s="28" customFormat="1" ht="35.1" customHeight="1" x14ac:dyDescent="0.2">
      <c r="B36" s="286">
        <v>27</v>
      </c>
      <c r="C36" s="260" t="s">
        <v>641</v>
      </c>
      <c r="D36" s="213" t="s">
        <v>179</v>
      </c>
      <c r="E36" s="283" t="s">
        <v>359</v>
      </c>
      <c r="F36" s="284">
        <v>1</v>
      </c>
      <c r="G36" s="290"/>
      <c r="H36" s="285">
        <v>194000</v>
      </c>
      <c r="I36" s="285">
        <v>200000</v>
      </c>
      <c r="J36" s="285">
        <f t="shared" si="1"/>
        <v>199820</v>
      </c>
      <c r="K36" s="285">
        <v>2910</v>
      </c>
      <c r="L36" s="285">
        <v>196910</v>
      </c>
      <c r="M36" s="295">
        <f t="shared" si="0"/>
        <v>194000</v>
      </c>
      <c r="O36" s="318">
        <v>27</v>
      </c>
      <c r="P36" s="317" t="s">
        <v>642</v>
      </c>
    </row>
    <row r="37" spans="2:16" s="28" customFormat="1" ht="35.1" customHeight="1" x14ac:dyDescent="0.2">
      <c r="B37" s="286">
        <v>28</v>
      </c>
      <c r="C37" s="260" t="s">
        <v>478</v>
      </c>
      <c r="D37" s="293" t="s">
        <v>199</v>
      </c>
      <c r="E37" s="283" t="s">
        <v>365</v>
      </c>
      <c r="F37" s="294">
        <v>1</v>
      </c>
      <c r="G37" s="294"/>
      <c r="H37" s="285">
        <v>290711.99</v>
      </c>
      <c r="I37" s="295">
        <v>300000</v>
      </c>
      <c r="J37" s="285">
        <f t="shared" ref="J37:J47" si="3">L37+K37</f>
        <v>299433.34999999998</v>
      </c>
      <c r="K37" s="296">
        <v>4360.68</v>
      </c>
      <c r="L37" s="296">
        <v>295072.67</v>
      </c>
      <c r="M37" s="295">
        <f t="shared" ref="M37:M47" si="4">L37-K37</f>
        <v>290711.99</v>
      </c>
      <c r="O37" s="316">
        <v>28</v>
      </c>
    </row>
    <row r="38" spans="2:16" s="28" customFormat="1" ht="35.1" customHeight="1" x14ac:dyDescent="0.25">
      <c r="B38" s="286">
        <v>29</v>
      </c>
      <c r="C38" s="282" t="s">
        <v>461</v>
      </c>
      <c r="D38" s="297" t="s">
        <v>203</v>
      </c>
      <c r="E38" s="283" t="s">
        <v>366</v>
      </c>
      <c r="F38" s="284">
        <v>1</v>
      </c>
      <c r="G38" s="298"/>
      <c r="H38" s="285">
        <f>344895.98-5104.02</f>
        <v>339791.95999999996</v>
      </c>
      <c r="I38" s="285">
        <v>350000</v>
      </c>
      <c r="J38" s="285">
        <f t="shared" si="3"/>
        <v>350000</v>
      </c>
      <c r="K38" s="292">
        <v>5104.0200000000004</v>
      </c>
      <c r="L38" s="292">
        <v>344895.98</v>
      </c>
      <c r="M38" s="295">
        <f t="shared" si="4"/>
        <v>339791.95999999996</v>
      </c>
    </row>
    <row r="39" spans="2:16" s="28" customFormat="1" ht="35.1" customHeight="1" x14ac:dyDescent="0.25">
      <c r="B39" s="286">
        <v>30</v>
      </c>
      <c r="C39" s="314" t="s">
        <v>643</v>
      </c>
      <c r="D39" s="213" t="s">
        <v>206</v>
      </c>
      <c r="E39" s="283" t="s">
        <v>367</v>
      </c>
      <c r="F39" s="284">
        <v>1</v>
      </c>
      <c r="G39" s="298"/>
      <c r="H39" s="285">
        <v>169895.8</v>
      </c>
      <c r="I39" s="285">
        <v>175000</v>
      </c>
      <c r="J39" s="285">
        <f t="shared" si="3"/>
        <v>175000</v>
      </c>
      <c r="K39" s="292">
        <v>2552.1</v>
      </c>
      <c r="L39" s="292">
        <v>172447.9</v>
      </c>
      <c r="M39" s="295">
        <f t="shared" si="4"/>
        <v>169895.8</v>
      </c>
    </row>
    <row r="40" spans="2:16" s="28" customFormat="1" ht="35.1" customHeight="1" x14ac:dyDescent="0.25">
      <c r="B40" s="286">
        <v>31</v>
      </c>
      <c r="C40" s="260" t="s">
        <v>464</v>
      </c>
      <c r="D40" s="213" t="s">
        <v>209</v>
      </c>
      <c r="E40" s="283" t="s">
        <v>368</v>
      </c>
      <c r="F40" s="284">
        <v>1</v>
      </c>
      <c r="G40" s="298"/>
      <c r="H40" s="285">
        <v>193246</v>
      </c>
      <c r="I40" s="285">
        <v>200000</v>
      </c>
      <c r="J40" s="285">
        <f t="shared" si="3"/>
        <v>199043.38</v>
      </c>
      <c r="K40" s="292">
        <v>2898.69</v>
      </c>
      <c r="L40" s="292">
        <v>196144.69</v>
      </c>
      <c r="M40" s="295">
        <f t="shared" si="4"/>
        <v>193246</v>
      </c>
    </row>
    <row r="41" spans="2:16" s="28" customFormat="1" ht="35.1" customHeight="1" x14ac:dyDescent="0.25">
      <c r="B41" s="286">
        <v>32</v>
      </c>
      <c r="C41" s="260" t="s">
        <v>464</v>
      </c>
      <c r="D41" s="213" t="s">
        <v>212</v>
      </c>
      <c r="E41" s="283" t="s">
        <v>369</v>
      </c>
      <c r="F41" s="284">
        <v>1</v>
      </c>
      <c r="G41" s="298"/>
      <c r="H41" s="285">
        <f>197086.15-2913.85</f>
        <v>194172.3</v>
      </c>
      <c r="I41" s="285">
        <v>200000</v>
      </c>
      <c r="J41" s="285">
        <f t="shared" si="3"/>
        <v>200000</v>
      </c>
      <c r="K41" s="292">
        <v>2913.85</v>
      </c>
      <c r="L41" s="292">
        <v>197086.15</v>
      </c>
      <c r="M41" s="295">
        <f t="shared" si="4"/>
        <v>194172.3</v>
      </c>
    </row>
    <row r="42" spans="2:16" s="28" customFormat="1" ht="35.1" customHeight="1" x14ac:dyDescent="0.2">
      <c r="B42" s="286">
        <v>33</v>
      </c>
      <c r="C42" s="260" t="s">
        <v>466</v>
      </c>
      <c r="D42" s="299" t="s">
        <v>222</v>
      </c>
      <c r="E42" s="283" t="s">
        <v>372</v>
      </c>
      <c r="F42" s="280">
        <v>1</v>
      </c>
      <c r="G42" s="280"/>
      <c r="H42" s="285">
        <v>193958.32</v>
      </c>
      <c r="I42" s="300">
        <v>200000</v>
      </c>
      <c r="J42" s="285">
        <f t="shared" si="3"/>
        <v>199777.08000000002</v>
      </c>
      <c r="K42" s="300">
        <v>2909.38</v>
      </c>
      <c r="L42" s="300">
        <v>196867.7</v>
      </c>
      <c r="M42" s="295">
        <f t="shared" si="4"/>
        <v>193958.32</v>
      </c>
    </row>
    <row r="43" spans="2:16" s="28" customFormat="1" ht="35.1" customHeight="1" x14ac:dyDescent="0.3">
      <c r="B43" s="286">
        <v>41</v>
      </c>
      <c r="C43" s="260" t="s">
        <v>642</v>
      </c>
      <c r="D43" s="304" t="s">
        <v>601</v>
      </c>
      <c r="E43" s="283" t="s">
        <v>382</v>
      </c>
      <c r="F43" s="280">
        <v>1</v>
      </c>
      <c r="G43" s="122"/>
      <c r="H43" s="285">
        <v>387460.21</v>
      </c>
      <c r="I43" s="300">
        <v>400000</v>
      </c>
      <c r="J43" s="285">
        <f t="shared" si="3"/>
        <v>399084.01</v>
      </c>
      <c r="K43" s="292">
        <v>5811.9</v>
      </c>
      <c r="L43" s="292">
        <v>393272.11</v>
      </c>
      <c r="M43" s="295">
        <f t="shared" si="4"/>
        <v>387460.20999999996</v>
      </c>
    </row>
    <row r="44" spans="2:16" s="28" customFormat="1" ht="35.1" customHeight="1" x14ac:dyDescent="0.3">
      <c r="B44" s="286">
        <v>42</v>
      </c>
      <c r="C44" s="260" t="s">
        <v>642</v>
      </c>
      <c r="D44" s="304" t="s">
        <v>607</v>
      </c>
      <c r="E44" s="283" t="s">
        <v>383</v>
      </c>
      <c r="F44" s="280">
        <v>1</v>
      </c>
      <c r="G44" s="122"/>
      <c r="H44" s="285">
        <v>242637.2</v>
      </c>
      <c r="I44" s="300">
        <v>250000</v>
      </c>
      <c r="J44" s="285">
        <f t="shared" si="3"/>
        <v>249916.32</v>
      </c>
      <c r="K44" s="292">
        <v>3639.56</v>
      </c>
      <c r="L44" s="292">
        <v>246276.76</v>
      </c>
      <c r="M44" s="295">
        <f t="shared" si="4"/>
        <v>242637.2</v>
      </c>
    </row>
    <row r="45" spans="2:16" s="28" customFormat="1" ht="35.1" customHeight="1" x14ac:dyDescent="0.3">
      <c r="B45" s="286">
        <v>44</v>
      </c>
      <c r="C45" s="260" t="s">
        <v>642</v>
      </c>
      <c r="D45" s="304" t="s">
        <v>545</v>
      </c>
      <c r="E45" s="283" t="s">
        <v>385</v>
      </c>
      <c r="F45" s="280">
        <v>1</v>
      </c>
      <c r="G45" s="122"/>
      <c r="H45" s="285">
        <v>242531.69</v>
      </c>
      <c r="I45" s="300">
        <v>250000</v>
      </c>
      <c r="J45" s="285">
        <f t="shared" si="3"/>
        <v>249807.65000000002</v>
      </c>
      <c r="K45" s="292">
        <v>3637.98</v>
      </c>
      <c r="L45" s="292">
        <v>246169.67</v>
      </c>
      <c r="M45" s="295">
        <f t="shared" si="4"/>
        <v>242531.69</v>
      </c>
    </row>
    <row r="46" spans="2:16" ht="35.1" customHeight="1" x14ac:dyDescent="0.3">
      <c r="B46" s="286">
        <v>47</v>
      </c>
      <c r="C46" s="260" t="s">
        <v>642</v>
      </c>
      <c r="D46" s="304" t="s">
        <v>608</v>
      </c>
      <c r="E46" s="283" t="s">
        <v>394</v>
      </c>
      <c r="F46" s="280">
        <v>1</v>
      </c>
      <c r="G46" s="122"/>
      <c r="H46" s="292">
        <v>291007.63</v>
      </c>
      <c r="I46" s="300">
        <v>300000</v>
      </c>
      <c r="J46" s="285">
        <f t="shared" si="3"/>
        <v>299737.84999999998</v>
      </c>
      <c r="K46" s="292">
        <v>4365.1099999999997</v>
      </c>
      <c r="L46" s="292">
        <v>295372.74</v>
      </c>
      <c r="M46" s="295">
        <f t="shared" si="4"/>
        <v>291007.63</v>
      </c>
    </row>
    <row r="47" spans="2:16" ht="35.1" customHeight="1" x14ac:dyDescent="0.3">
      <c r="B47" s="286">
        <v>48</v>
      </c>
      <c r="C47" s="260" t="s">
        <v>642</v>
      </c>
      <c r="D47" s="304" t="s">
        <v>603</v>
      </c>
      <c r="E47" s="283" t="s">
        <v>395</v>
      </c>
      <c r="F47" s="280">
        <v>1</v>
      </c>
      <c r="G47" s="122"/>
      <c r="H47" s="292">
        <v>193912.38</v>
      </c>
      <c r="I47" s="300">
        <v>200000</v>
      </c>
      <c r="J47" s="285">
        <f t="shared" si="3"/>
        <v>199729.76</v>
      </c>
      <c r="K47" s="292">
        <v>2908.69</v>
      </c>
      <c r="L47" s="292">
        <v>196821.07</v>
      </c>
      <c r="M47" s="295">
        <f t="shared" si="4"/>
        <v>193912.38</v>
      </c>
    </row>
    <row r="48" spans="2:16" s="28" customFormat="1" ht="35.1" customHeight="1" x14ac:dyDescent="0.25">
      <c r="B48" s="286">
        <v>34</v>
      </c>
      <c r="C48" s="327"/>
      <c r="D48" s="213" t="s">
        <v>96</v>
      </c>
      <c r="E48" s="283" t="s">
        <v>335</v>
      </c>
      <c r="F48" s="287"/>
      <c r="G48" s="284">
        <v>1</v>
      </c>
      <c r="H48" s="285">
        <v>73100</v>
      </c>
      <c r="I48" s="285">
        <v>75000</v>
      </c>
      <c r="J48" s="285">
        <f t="shared" ref="J48:J54" si="5">K48+L48</f>
        <v>74750</v>
      </c>
      <c r="K48" s="286"/>
      <c r="L48" s="285">
        <v>74750</v>
      </c>
      <c r="M48" s="295"/>
    </row>
    <row r="49" spans="2:13" s="28" customFormat="1" ht="35.1" customHeight="1" x14ac:dyDescent="0.2">
      <c r="B49" s="286">
        <v>35</v>
      </c>
      <c r="C49" s="327"/>
      <c r="D49" s="213" t="s">
        <v>98</v>
      </c>
      <c r="E49" s="283" t="s">
        <v>336</v>
      </c>
      <c r="F49" s="285"/>
      <c r="G49" s="284">
        <v>1</v>
      </c>
      <c r="H49" s="285">
        <v>73100</v>
      </c>
      <c r="I49" s="285">
        <v>75000</v>
      </c>
      <c r="J49" s="285">
        <f t="shared" si="5"/>
        <v>74750</v>
      </c>
      <c r="K49" s="286"/>
      <c r="L49" s="285">
        <v>74750</v>
      </c>
      <c r="M49" s="295"/>
    </row>
    <row r="50" spans="2:13" s="28" customFormat="1" ht="35.1" customHeight="1" x14ac:dyDescent="0.2">
      <c r="B50" s="286">
        <v>36</v>
      </c>
      <c r="C50" s="327"/>
      <c r="D50" s="213" t="s">
        <v>102</v>
      </c>
      <c r="E50" s="283" t="s">
        <v>440</v>
      </c>
      <c r="F50" s="285"/>
      <c r="G50" s="284">
        <v>1</v>
      </c>
      <c r="H50" s="285">
        <v>35000</v>
      </c>
      <c r="I50" s="285">
        <v>35000</v>
      </c>
      <c r="J50" s="285">
        <f t="shared" si="5"/>
        <v>34500</v>
      </c>
      <c r="K50" s="286"/>
      <c r="L50" s="285">
        <v>34500</v>
      </c>
      <c r="M50" s="295"/>
    </row>
    <row r="51" spans="2:13" s="28" customFormat="1" ht="35.1" customHeight="1" x14ac:dyDescent="0.2">
      <c r="B51" s="286">
        <v>37</v>
      </c>
      <c r="C51" s="327"/>
      <c r="D51" s="213" t="s">
        <v>106</v>
      </c>
      <c r="E51" s="283" t="s">
        <v>615</v>
      </c>
      <c r="F51" s="285"/>
      <c r="G51" s="284">
        <v>1</v>
      </c>
      <c r="H51" s="285">
        <v>73500</v>
      </c>
      <c r="I51" s="285">
        <v>75000</v>
      </c>
      <c r="J51" s="285">
        <f t="shared" si="5"/>
        <v>73692</v>
      </c>
      <c r="K51" s="286"/>
      <c r="L51" s="285">
        <v>73692</v>
      </c>
      <c r="M51" s="295"/>
    </row>
    <row r="52" spans="2:13" s="28" customFormat="1" ht="48.75" customHeight="1" x14ac:dyDescent="0.25">
      <c r="B52" s="286">
        <v>38</v>
      </c>
      <c r="C52" s="327"/>
      <c r="D52" s="213" t="s">
        <v>173</v>
      </c>
      <c r="E52" s="283" t="s">
        <v>502</v>
      </c>
      <c r="F52" s="338"/>
      <c r="G52" s="284">
        <v>1</v>
      </c>
      <c r="H52" s="285">
        <v>49814.96</v>
      </c>
      <c r="I52" s="285">
        <v>50000</v>
      </c>
      <c r="J52" s="285">
        <f t="shared" si="5"/>
        <v>49844</v>
      </c>
      <c r="K52" s="285"/>
      <c r="L52" s="285">
        <v>49844</v>
      </c>
      <c r="M52" s="285">
        <v>49814.96</v>
      </c>
    </row>
    <row r="53" spans="2:13" s="28" customFormat="1" ht="35.1" customHeight="1" x14ac:dyDescent="0.2">
      <c r="B53" s="286">
        <v>39</v>
      </c>
      <c r="C53" s="327"/>
      <c r="D53" s="213" t="s">
        <v>185</v>
      </c>
      <c r="E53" s="283" t="s">
        <v>361</v>
      </c>
      <c r="F53" s="285"/>
      <c r="G53" s="284">
        <v>1</v>
      </c>
      <c r="H53" s="285">
        <v>50000</v>
      </c>
      <c r="I53" s="285">
        <v>50000</v>
      </c>
      <c r="J53" s="285">
        <f t="shared" si="5"/>
        <v>49450</v>
      </c>
      <c r="K53" s="285"/>
      <c r="L53" s="285">
        <v>49450</v>
      </c>
      <c r="M53" s="295"/>
    </row>
    <row r="54" spans="2:13" s="28" customFormat="1" ht="35.1" customHeight="1" x14ac:dyDescent="0.3">
      <c r="B54" s="286">
        <v>40</v>
      </c>
      <c r="C54" s="327"/>
      <c r="D54" s="304" t="s">
        <v>546</v>
      </c>
      <c r="E54" s="283" t="s">
        <v>386</v>
      </c>
      <c r="F54" s="122"/>
      <c r="G54" s="280">
        <v>1</v>
      </c>
      <c r="H54" s="285">
        <v>74658.600000000006</v>
      </c>
      <c r="I54" s="300">
        <v>75000</v>
      </c>
      <c r="J54" s="285">
        <f t="shared" si="5"/>
        <v>75000</v>
      </c>
      <c r="K54" s="280"/>
      <c r="L54" s="300">
        <v>75000</v>
      </c>
      <c r="M54" s="295"/>
    </row>
    <row r="55" spans="2:13" s="28" customFormat="1" ht="63" customHeight="1" x14ac:dyDescent="0.25">
      <c r="B55" s="286">
        <v>41</v>
      </c>
      <c r="C55" s="327"/>
      <c r="D55" s="301" t="s">
        <v>226</v>
      </c>
      <c r="E55" s="283" t="s">
        <v>373</v>
      </c>
      <c r="F55" s="302"/>
      <c r="G55" s="280">
        <v>1</v>
      </c>
      <c r="H55" s="300">
        <v>100000</v>
      </c>
      <c r="I55" s="300">
        <v>100000</v>
      </c>
      <c r="J55" s="300">
        <v>100000</v>
      </c>
      <c r="K55" s="300"/>
      <c r="L55" s="300">
        <v>100000</v>
      </c>
      <c r="M55" s="295"/>
    </row>
    <row r="56" spans="2:13" s="28" customFormat="1" ht="48.75" customHeight="1" x14ac:dyDescent="0.25">
      <c r="B56" s="286">
        <v>42</v>
      </c>
      <c r="C56" s="327"/>
      <c r="D56" s="301" t="s">
        <v>595</v>
      </c>
      <c r="E56" s="283" t="s">
        <v>374</v>
      </c>
      <c r="F56" s="302"/>
      <c r="G56" s="280">
        <v>1</v>
      </c>
      <c r="H56" s="300">
        <v>100000</v>
      </c>
      <c r="I56" s="300">
        <v>100000</v>
      </c>
      <c r="J56" s="300">
        <v>100000</v>
      </c>
      <c r="K56" s="300"/>
      <c r="L56" s="300">
        <v>100000</v>
      </c>
      <c r="M56" s="295"/>
    </row>
    <row r="57" spans="2:13" s="28" customFormat="1" ht="48" customHeight="1" x14ac:dyDescent="0.25">
      <c r="B57" s="286">
        <v>43</v>
      </c>
      <c r="C57" s="327"/>
      <c r="D57" s="301" t="s">
        <v>596</v>
      </c>
      <c r="E57" s="283" t="s">
        <v>375</v>
      </c>
      <c r="F57" s="302"/>
      <c r="G57" s="280">
        <v>1</v>
      </c>
      <c r="H57" s="300">
        <v>100000</v>
      </c>
      <c r="I57" s="300">
        <v>100000</v>
      </c>
      <c r="J57" s="300">
        <v>100000</v>
      </c>
      <c r="K57" s="300"/>
      <c r="L57" s="300">
        <v>100000</v>
      </c>
      <c r="M57" s="295"/>
    </row>
    <row r="58" spans="2:13" s="28" customFormat="1" ht="45" customHeight="1" x14ac:dyDescent="0.25">
      <c r="B58" s="286">
        <v>44</v>
      </c>
      <c r="C58" s="327"/>
      <c r="D58" s="301" t="s">
        <v>548</v>
      </c>
      <c r="E58" s="283" t="s">
        <v>388</v>
      </c>
      <c r="F58" s="43"/>
      <c r="G58" s="302"/>
      <c r="H58" s="300">
        <v>100000</v>
      </c>
      <c r="I58" s="300">
        <v>100000</v>
      </c>
      <c r="J58" s="285">
        <f>L58-K58</f>
        <v>100000</v>
      </c>
      <c r="K58" s="280"/>
      <c r="L58" s="300">
        <v>100000</v>
      </c>
      <c r="M58" s="295"/>
    </row>
    <row r="59" spans="2:13" s="28" customFormat="1" ht="35.1" customHeight="1" x14ac:dyDescent="0.2">
      <c r="B59" s="326"/>
      <c r="C59" s="327"/>
      <c r="D59" s="328"/>
      <c r="E59" s="329"/>
      <c r="F59" s="322"/>
      <c r="G59" s="322"/>
      <c r="H59" s="330">
        <f>SUM(H10:H58)</f>
        <v>9330300.5800000001</v>
      </c>
      <c r="I59" s="330">
        <f t="shared" ref="I59:M59" si="6">SUM(I10:I58)</f>
        <v>9620000</v>
      </c>
      <c r="J59" s="330">
        <f t="shared" si="6"/>
        <v>9605849.379999999</v>
      </c>
      <c r="K59" s="330">
        <f t="shared" si="6"/>
        <v>127877.89</v>
      </c>
      <c r="L59" s="330">
        <f t="shared" si="6"/>
        <v>9477971.4900000002</v>
      </c>
      <c r="M59" s="332">
        <f t="shared" si="6"/>
        <v>8567922.5600000005</v>
      </c>
    </row>
    <row r="60" spans="2:13" s="28" customFormat="1" ht="35.1" customHeight="1" x14ac:dyDescent="0.2">
      <c r="B60" s="326"/>
      <c r="C60" s="327"/>
      <c r="D60" s="328"/>
      <c r="E60" s="329"/>
      <c r="F60" s="322"/>
      <c r="G60" s="322"/>
      <c r="H60" s="320"/>
      <c r="I60" s="321"/>
      <c r="J60" s="320"/>
      <c r="K60" s="321"/>
      <c r="L60" s="321"/>
      <c r="M60" s="320"/>
    </row>
    <row r="61" spans="2:13" s="28" customFormat="1" ht="35.1" customHeight="1" x14ac:dyDescent="0.2">
      <c r="B61" s="483" t="s">
        <v>7</v>
      </c>
      <c r="C61" s="483" t="s">
        <v>421</v>
      </c>
      <c r="D61" s="483" t="s">
        <v>524</v>
      </c>
      <c r="E61" s="483" t="s">
        <v>415</v>
      </c>
      <c r="F61" s="506" t="s">
        <v>14</v>
      </c>
      <c r="G61" s="507"/>
      <c r="H61" s="483" t="s">
        <v>635</v>
      </c>
      <c r="I61" s="483" t="s">
        <v>417</v>
      </c>
      <c r="J61" s="521" t="s">
        <v>632</v>
      </c>
      <c r="K61" s="521" t="s">
        <v>633</v>
      </c>
      <c r="L61" s="521" t="s">
        <v>634</v>
      </c>
      <c r="M61" s="560" t="s">
        <v>646</v>
      </c>
    </row>
    <row r="62" spans="2:13" s="28" customFormat="1" ht="35.1" customHeight="1" x14ac:dyDescent="0.2">
      <c r="B62" s="484"/>
      <c r="C62" s="484"/>
      <c r="D62" s="484"/>
      <c r="E62" s="484"/>
      <c r="F62" s="508"/>
      <c r="G62" s="509"/>
      <c r="H62" s="484"/>
      <c r="I62" s="484"/>
      <c r="J62" s="521"/>
      <c r="K62" s="521"/>
      <c r="L62" s="521"/>
      <c r="M62" s="560"/>
    </row>
    <row r="63" spans="2:13" s="28" customFormat="1" ht="8.25" customHeight="1" x14ac:dyDescent="0.2">
      <c r="B63" s="485"/>
      <c r="C63" s="485"/>
      <c r="D63" s="485"/>
      <c r="E63" s="485"/>
      <c r="F63" s="337" t="s">
        <v>32</v>
      </c>
      <c r="G63" s="337" t="s">
        <v>33</v>
      </c>
      <c r="H63" s="485"/>
      <c r="I63" s="485"/>
      <c r="J63" s="521"/>
      <c r="K63" s="521"/>
      <c r="L63" s="521"/>
      <c r="M63" s="560"/>
    </row>
    <row r="64" spans="2:13" s="28" customFormat="1" ht="35.1" customHeight="1" x14ac:dyDescent="0.3">
      <c r="B64" s="286">
        <v>1</v>
      </c>
      <c r="C64" s="260" t="s">
        <v>460</v>
      </c>
      <c r="D64" s="222" t="s">
        <v>94</v>
      </c>
      <c r="E64" s="283" t="s">
        <v>652</v>
      </c>
      <c r="F64" s="280"/>
      <c r="G64"/>
      <c r="H64" s="347"/>
      <c r="I64" s="347">
        <v>40000</v>
      </c>
      <c r="J64" s="285"/>
      <c r="K64" s="292"/>
      <c r="L64" s="292"/>
      <c r="M64" s="295"/>
    </row>
    <row r="65" spans="2:13" ht="35.1" customHeight="1" x14ac:dyDescent="0.3">
      <c r="B65" s="286">
        <v>2</v>
      </c>
      <c r="C65" s="260" t="s">
        <v>642</v>
      </c>
      <c r="D65" s="222" t="s">
        <v>106</v>
      </c>
      <c r="E65" s="283" t="s">
        <v>107</v>
      </c>
      <c r="F65" s="284"/>
      <c r="G65" s="285"/>
      <c r="H65" s="347"/>
      <c r="I65" s="347">
        <v>75000</v>
      </c>
      <c r="J65" s="285"/>
      <c r="K65" s="292"/>
      <c r="L65" s="292"/>
      <c r="M65" s="295"/>
    </row>
    <row r="66" spans="2:13" ht="35.1" customHeight="1" x14ac:dyDescent="0.3">
      <c r="B66" s="286">
        <v>3</v>
      </c>
      <c r="C66" s="260" t="s">
        <v>642</v>
      </c>
      <c r="D66" s="222" t="s">
        <v>108</v>
      </c>
      <c r="E66" s="283" t="s">
        <v>109</v>
      </c>
      <c r="F66" s="280"/>
      <c r="G66" s="122"/>
      <c r="H66" s="347"/>
      <c r="I66" s="347">
        <v>125000</v>
      </c>
      <c r="J66" s="285"/>
      <c r="K66" s="280"/>
      <c r="L66" s="280"/>
      <c r="M66" s="295"/>
    </row>
    <row r="67" spans="2:13" ht="35.1" customHeight="1" x14ac:dyDescent="0.3">
      <c r="B67" s="286">
        <v>4</v>
      </c>
      <c r="C67" s="260" t="s">
        <v>642</v>
      </c>
      <c r="D67" s="222" t="s">
        <v>136</v>
      </c>
      <c r="E67" s="283" t="s">
        <v>137</v>
      </c>
      <c r="F67" s="280"/>
      <c r="G67" s="122"/>
      <c r="H67" s="347"/>
      <c r="I67" s="347">
        <v>100000</v>
      </c>
      <c r="J67" s="285"/>
      <c r="K67" s="280"/>
      <c r="L67" s="280"/>
      <c r="M67" s="295"/>
    </row>
    <row r="68" spans="2:13" ht="35.1" customHeight="1" x14ac:dyDescent="0.3">
      <c r="B68" s="286">
        <v>5</v>
      </c>
      <c r="C68" s="260" t="s">
        <v>642</v>
      </c>
      <c r="D68" s="222" t="s">
        <v>182</v>
      </c>
      <c r="E68" s="283" t="s">
        <v>183</v>
      </c>
      <c r="F68" s="280"/>
      <c r="G68" s="122"/>
      <c r="H68" s="347"/>
      <c r="I68" s="347">
        <v>85000</v>
      </c>
      <c r="J68" s="285"/>
      <c r="K68" s="280"/>
      <c r="L68" s="280"/>
      <c r="M68" s="295"/>
    </row>
    <row r="69" spans="2:13" ht="35.1" customHeight="1" x14ac:dyDescent="0.3">
      <c r="B69" s="286">
        <v>6</v>
      </c>
      <c r="C69" s="260" t="s">
        <v>642</v>
      </c>
      <c r="D69" s="222" t="s">
        <v>190</v>
      </c>
      <c r="E69" s="283" t="s">
        <v>191</v>
      </c>
      <c r="F69" s="280"/>
      <c r="G69" s="280"/>
      <c r="H69" s="347">
        <v>249610</v>
      </c>
      <c r="I69" s="347">
        <v>250000</v>
      </c>
      <c r="J69" s="285"/>
      <c r="K69" s="292"/>
      <c r="L69" s="306"/>
      <c r="M69" s="295"/>
    </row>
    <row r="70" spans="2:13" ht="35.1" customHeight="1" x14ac:dyDescent="0.3">
      <c r="B70" s="286">
        <v>7</v>
      </c>
      <c r="C70" s="260" t="s">
        <v>642</v>
      </c>
      <c r="D70" s="222" t="s">
        <v>197</v>
      </c>
      <c r="E70" s="283" t="s">
        <v>198</v>
      </c>
      <c r="F70" s="280"/>
      <c r="G70" s="280"/>
      <c r="H70" s="347"/>
      <c r="I70" s="347">
        <v>300000</v>
      </c>
      <c r="J70" s="285"/>
      <c r="K70" s="292"/>
      <c r="L70" s="292"/>
      <c r="M70" s="295"/>
    </row>
    <row r="71" spans="2:13" ht="35.1" customHeight="1" x14ac:dyDescent="0.3">
      <c r="B71" s="286">
        <v>8</v>
      </c>
      <c r="C71" s="260" t="s">
        <v>642</v>
      </c>
      <c r="D71" s="222" t="s">
        <v>214</v>
      </c>
      <c r="E71" s="283" t="s">
        <v>215</v>
      </c>
      <c r="F71" s="280"/>
      <c r="G71" s="280"/>
      <c r="H71" s="347"/>
      <c r="I71" s="347">
        <v>100000</v>
      </c>
      <c r="J71" s="285"/>
      <c r="K71" s="292"/>
      <c r="L71" s="292"/>
      <c r="M71" s="295"/>
    </row>
    <row r="72" spans="2:13" ht="35.1" customHeight="1" x14ac:dyDescent="0.3">
      <c r="B72" s="286">
        <v>9</v>
      </c>
      <c r="C72" s="260" t="s">
        <v>642</v>
      </c>
      <c r="D72" s="222" t="s">
        <v>216</v>
      </c>
      <c r="E72" s="283" t="s">
        <v>217</v>
      </c>
      <c r="F72" s="280"/>
      <c r="G72" s="280"/>
      <c r="H72" s="347">
        <v>242305.78</v>
      </c>
      <c r="I72" s="347">
        <v>250000</v>
      </c>
      <c r="J72" s="285"/>
      <c r="K72" s="292"/>
      <c r="L72" s="292"/>
      <c r="M72" s="295"/>
    </row>
    <row r="73" spans="2:13" ht="35.1" customHeight="1" x14ac:dyDescent="0.3">
      <c r="B73" s="286">
        <v>10</v>
      </c>
      <c r="C73" s="260" t="s">
        <v>642</v>
      </c>
      <c r="D73" s="344" t="s">
        <v>597</v>
      </c>
      <c r="E73" s="339" t="s">
        <v>653</v>
      </c>
      <c r="F73" s="280"/>
      <c r="G73" s="280"/>
      <c r="H73" s="350"/>
      <c r="I73" s="348">
        <v>30000</v>
      </c>
      <c r="J73" s="285"/>
      <c r="K73" s="292"/>
      <c r="L73" s="292"/>
      <c r="M73" s="295"/>
    </row>
    <row r="74" spans="2:13" ht="35.1" customHeight="1" x14ac:dyDescent="0.3">
      <c r="B74" s="286">
        <v>11</v>
      </c>
      <c r="C74" s="260" t="s">
        <v>642</v>
      </c>
      <c r="D74" s="344" t="s">
        <v>611</v>
      </c>
      <c r="E74" s="340" t="s">
        <v>239</v>
      </c>
      <c r="F74" s="280"/>
      <c r="G74" s="280"/>
      <c r="H74" s="350"/>
      <c r="I74" s="348">
        <v>100000</v>
      </c>
      <c r="J74" s="285"/>
      <c r="K74" s="292"/>
      <c r="L74" s="292"/>
      <c r="M74" s="295"/>
    </row>
    <row r="75" spans="2:13" ht="35.1" customHeight="1" x14ac:dyDescent="0.3">
      <c r="B75" s="286">
        <v>12</v>
      </c>
      <c r="C75" s="260" t="s">
        <v>642</v>
      </c>
      <c r="D75" s="344" t="s">
        <v>599</v>
      </c>
      <c r="E75" s="227" t="s">
        <v>654</v>
      </c>
      <c r="F75" s="280"/>
      <c r="G75" s="280"/>
      <c r="H75" s="350"/>
      <c r="I75" s="348">
        <v>425000</v>
      </c>
      <c r="J75" s="285"/>
      <c r="K75" s="292"/>
      <c r="L75" s="292"/>
      <c r="M75" s="295"/>
    </row>
    <row r="76" spans="2:13" ht="35.1" customHeight="1" x14ac:dyDescent="0.3">
      <c r="B76" s="286">
        <v>13</v>
      </c>
      <c r="C76" s="260" t="s">
        <v>642</v>
      </c>
      <c r="D76" s="225" t="s">
        <v>598</v>
      </c>
      <c r="E76" s="214" t="s">
        <v>655</v>
      </c>
      <c r="F76" s="280"/>
      <c r="G76" s="280"/>
      <c r="H76" s="350"/>
      <c r="I76" s="348">
        <v>200000</v>
      </c>
      <c r="J76" s="285"/>
      <c r="K76" s="280"/>
      <c r="L76" s="280"/>
      <c r="M76" s="295"/>
    </row>
    <row r="77" spans="2:13" ht="35.1" customHeight="1" x14ac:dyDescent="0.3">
      <c r="B77" s="286">
        <v>14</v>
      </c>
      <c r="C77" s="282" t="s">
        <v>636</v>
      </c>
      <c r="D77" s="344" t="s">
        <v>600</v>
      </c>
      <c r="E77" s="227" t="s">
        <v>656</v>
      </c>
      <c r="F77" s="281"/>
      <c r="G77" s="311"/>
      <c r="H77" s="350"/>
      <c r="I77" s="348">
        <v>400000</v>
      </c>
      <c r="J77" s="285"/>
      <c r="K77" s="281"/>
      <c r="L77" s="280"/>
      <c r="M77" s="295"/>
    </row>
    <row r="78" spans="2:13" ht="35.1" customHeight="1" x14ac:dyDescent="0.3">
      <c r="B78" s="286">
        <v>15</v>
      </c>
      <c r="C78" s="260" t="s">
        <v>642</v>
      </c>
      <c r="D78" s="344" t="s">
        <v>602</v>
      </c>
      <c r="E78" s="340" t="s">
        <v>254</v>
      </c>
      <c r="F78" s="281"/>
      <c r="G78" s="311"/>
      <c r="H78" s="350"/>
      <c r="I78" s="348">
        <v>250000</v>
      </c>
      <c r="J78" s="285"/>
      <c r="K78" s="281"/>
      <c r="L78" s="280"/>
      <c r="M78" s="295"/>
    </row>
    <row r="79" spans="2:13" ht="35.1" customHeight="1" x14ac:dyDescent="0.3">
      <c r="B79" s="286">
        <v>16</v>
      </c>
      <c r="C79" s="260" t="s">
        <v>642</v>
      </c>
      <c r="D79" s="344" t="s">
        <v>547</v>
      </c>
      <c r="E79" s="340" t="s">
        <v>260</v>
      </c>
      <c r="F79" s="284"/>
      <c r="G79" s="284"/>
      <c r="H79" s="350"/>
      <c r="I79" s="348">
        <v>150000</v>
      </c>
      <c r="J79" s="285"/>
      <c r="K79" s="285"/>
      <c r="L79" s="285"/>
      <c r="M79" s="295"/>
    </row>
    <row r="80" spans="2:13" s="28" customFormat="1" ht="35.1" customHeight="1" x14ac:dyDescent="0.2">
      <c r="B80" s="286">
        <v>17</v>
      </c>
      <c r="C80" s="260" t="s">
        <v>456</v>
      </c>
      <c r="D80" s="344" t="s">
        <v>549</v>
      </c>
      <c r="E80" s="340" t="s">
        <v>264</v>
      </c>
      <c r="F80" s="284"/>
      <c r="G80" s="284"/>
      <c r="H80" s="351"/>
      <c r="I80" s="348">
        <v>250000</v>
      </c>
      <c r="J80" s="285"/>
      <c r="K80" s="285"/>
      <c r="L80" s="285"/>
      <c r="M80" s="295"/>
    </row>
    <row r="81" spans="2:13" s="28" customFormat="1" ht="35.1" customHeight="1" x14ac:dyDescent="0.25">
      <c r="B81" s="286">
        <v>18</v>
      </c>
      <c r="C81" s="312" t="s">
        <v>639</v>
      </c>
      <c r="D81" s="344" t="s">
        <v>550</v>
      </c>
      <c r="E81" s="340" t="s">
        <v>266</v>
      </c>
      <c r="F81" s="284"/>
      <c r="G81" s="298"/>
      <c r="H81" s="351"/>
      <c r="I81" s="348">
        <v>200000</v>
      </c>
      <c r="J81" s="285"/>
      <c r="K81" s="292"/>
      <c r="L81" s="292"/>
      <c r="M81" s="295"/>
    </row>
    <row r="82" spans="2:13" s="28" customFormat="1" ht="35.1" customHeight="1" x14ac:dyDescent="0.25">
      <c r="B82" s="286">
        <v>19</v>
      </c>
      <c r="C82" s="260" t="s">
        <v>464</v>
      </c>
      <c r="D82" s="344" t="s">
        <v>551</v>
      </c>
      <c r="E82" s="340" t="s">
        <v>270</v>
      </c>
      <c r="F82" s="284"/>
      <c r="G82" s="298"/>
      <c r="H82" s="351"/>
      <c r="I82" s="348">
        <v>150000</v>
      </c>
      <c r="J82" s="285"/>
      <c r="K82" s="292"/>
      <c r="L82" s="292"/>
      <c r="M82" s="295"/>
    </row>
    <row r="83" spans="2:13" s="28" customFormat="1" ht="35.1" customHeight="1" x14ac:dyDescent="0.2">
      <c r="B83" s="286">
        <v>20</v>
      </c>
      <c r="C83" s="260" t="s">
        <v>464</v>
      </c>
      <c r="D83" s="344" t="s">
        <v>553</v>
      </c>
      <c r="E83" s="340" t="s">
        <v>272</v>
      </c>
      <c r="F83" s="284"/>
      <c r="G83" s="259"/>
      <c r="H83" s="351"/>
      <c r="I83" s="348">
        <v>200000</v>
      </c>
      <c r="J83" s="285"/>
      <c r="K83" s="260"/>
      <c r="L83" s="261"/>
      <c r="M83" s="295"/>
    </row>
    <row r="84" spans="2:13" s="263" customFormat="1" ht="30" customHeight="1" x14ac:dyDescent="0.3">
      <c r="B84" s="286">
        <v>21</v>
      </c>
      <c r="C84" s="260" t="s">
        <v>464</v>
      </c>
      <c r="D84" s="344" t="s">
        <v>552</v>
      </c>
      <c r="E84" s="340" t="s">
        <v>276</v>
      </c>
      <c r="F84" s="280"/>
      <c r="G84" s="122"/>
      <c r="H84" s="351"/>
      <c r="I84" s="348">
        <v>150000</v>
      </c>
      <c r="J84" s="285"/>
      <c r="K84" s="280"/>
      <c r="L84" s="280"/>
      <c r="M84" s="295"/>
    </row>
    <row r="85" spans="2:13" ht="35.1" customHeight="1" x14ac:dyDescent="0.3">
      <c r="B85" s="286">
        <v>22</v>
      </c>
      <c r="C85" s="260" t="s">
        <v>642</v>
      </c>
      <c r="D85" s="344" t="s">
        <v>604</v>
      </c>
      <c r="E85" s="340" t="s">
        <v>285</v>
      </c>
      <c r="F85" s="280"/>
      <c r="G85" s="122"/>
      <c r="H85" s="351"/>
      <c r="I85" s="348">
        <v>200000</v>
      </c>
      <c r="J85" s="285"/>
      <c r="K85" s="280"/>
      <c r="L85" s="280"/>
      <c r="M85" s="295"/>
    </row>
    <row r="86" spans="2:13" ht="35.1" customHeight="1" x14ac:dyDescent="0.3">
      <c r="B86" s="286">
        <v>23</v>
      </c>
      <c r="C86" s="260" t="s">
        <v>642</v>
      </c>
      <c r="D86" s="344" t="s">
        <v>605</v>
      </c>
      <c r="E86" s="340" t="s">
        <v>287</v>
      </c>
      <c r="F86" s="280"/>
      <c r="G86" s="122"/>
      <c r="H86" s="351"/>
      <c r="I86" s="348">
        <v>200000</v>
      </c>
      <c r="J86" s="285"/>
      <c r="K86" s="280"/>
      <c r="L86" s="280"/>
      <c r="M86" s="295"/>
    </row>
    <row r="87" spans="2:13" ht="35.1" customHeight="1" x14ac:dyDescent="0.3">
      <c r="B87" s="286">
        <v>24</v>
      </c>
      <c r="C87" s="260" t="s">
        <v>642</v>
      </c>
      <c r="D87" s="344" t="s">
        <v>606</v>
      </c>
      <c r="E87" s="340" t="s">
        <v>289</v>
      </c>
      <c r="F87" s="280"/>
      <c r="G87" s="122"/>
      <c r="H87" s="351"/>
      <c r="I87" s="348">
        <v>200000</v>
      </c>
      <c r="J87" s="285"/>
      <c r="K87" s="280"/>
      <c r="L87" s="280"/>
      <c r="M87" s="295"/>
    </row>
    <row r="88" spans="2:13" ht="35.1" customHeight="1" x14ac:dyDescent="0.3">
      <c r="B88" s="286">
        <v>25</v>
      </c>
      <c r="C88" s="260" t="s">
        <v>642</v>
      </c>
      <c r="D88" s="345" t="s">
        <v>609</v>
      </c>
      <c r="E88" s="340" t="s">
        <v>657</v>
      </c>
      <c r="F88" s="280"/>
      <c r="G88" s="122"/>
      <c r="H88" s="351"/>
      <c r="I88" s="348">
        <v>100000</v>
      </c>
      <c r="J88" s="285"/>
      <c r="K88" s="280"/>
      <c r="L88" s="280"/>
      <c r="M88" s="295"/>
    </row>
    <row r="89" spans="2:13" ht="35.1" customHeight="1" x14ac:dyDescent="0.3">
      <c r="B89" s="286">
        <v>26</v>
      </c>
      <c r="C89" s="260" t="s">
        <v>642</v>
      </c>
      <c r="D89" s="222" t="s">
        <v>218</v>
      </c>
      <c r="E89" s="283" t="s">
        <v>219</v>
      </c>
      <c r="F89" s="280"/>
      <c r="G89" s="122"/>
      <c r="H89" s="350"/>
      <c r="I89" s="347">
        <v>300000</v>
      </c>
      <c r="J89" s="285"/>
      <c r="K89" s="280"/>
      <c r="L89" s="280"/>
      <c r="M89" s="295"/>
    </row>
    <row r="90" spans="2:13" ht="35.1" customHeight="1" x14ac:dyDescent="0.3">
      <c r="B90" s="286">
        <v>27</v>
      </c>
      <c r="C90" s="260" t="s">
        <v>642</v>
      </c>
      <c r="D90" s="345" t="s">
        <v>592</v>
      </c>
      <c r="E90" s="340" t="s">
        <v>658</v>
      </c>
      <c r="H90" s="351"/>
      <c r="I90" s="348">
        <v>100000</v>
      </c>
    </row>
    <row r="91" spans="2:13" ht="15.6" x14ac:dyDescent="0.3">
      <c r="B91" s="286">
        <v>28</v>
      </c>
      <c r="D91" s="345" t="s">
        <v>543</v>
      </c>
      <c r="E91" s="340" t="s">
        <v>659</v>
      </c>
      <c r="H91" s="351"/>
      <c r="I91" s="348">
        <v>100000</v>
      </c>
    </row>
    <row r="92" spans="2:13" ht="28.8" x14ac:dyDescent="0.3">
      <c r="B92" s="286">
        <v>29</v>
      </c>
      <c r="D92" s="345" t="s">
        <v>544</v>
      </c>
      <c r="E92" s="340" t="s">
        <v>660</v>
      </c>
      <c r="H92" s="351"/>
      <c r="I92" s="348">
        <v>100000</v>
      </c>
    </row>
    <row r="93" spans="2:13" ht="15.6" x14ac:dyDescent="0.3">
      <c r="B93" s="286">
        <v>30</v>
      </c>
      <c r="D93" s="345" t="s">
        <v>554</v>
      </c>
      <c r="E93" s="340" t="s">
        <v>661</v>
      </c>
      <c r="H93" s="351"/>
      <c r="I93" s="348">
        <v>100000</v>
      </c>
    </row>
    <row r="94" spans="2:13" ht="15.6" x14ac:dyDescent="0.3">
      <c r="B94" s="286">
        <v>31</v>
      </c>
      <c r="D94" s="345" t="s">
        <v>555</v>
      </c>
      <c r="E94" s="340" t="s">
        <v>662</v>
      </c>
      <c r="H94" s="351"/>
      <c r="I94" s="348">
        <v>100000</v>
      </c>
    </row>
    <row r="95" spans="2:13" ht="28.8" x14ac:dyDescent="0.3">
      <c r="B95" s="286">
        <v>32</v>
      </c>
      <c r="D95" s="345" t="s">
        <v>556</v>
      </c>
      <c r="E95" s="340" t="s">
        <v>663</v>
      </c>
      <c r="H95" s="351"/>
      <c r="I95" s="348">
        <v>150000</v>
      </c>
    </row>
    <row r="96" spans="2:13" ht="28.8" x14ac:dyDescent="0.3">
      <c r="B96" s="286">
        <v>33</v>
      </c>
      <c r="D96" s="345" t="s">
        <v>593</v>
      </c>
      <c r="E96" s="340" t="s">
        <v>664</v>
      </c>
      <c r="H96" s="351"/>
      <c r="I96" s="348">
        <v>150000</v>
      </c>
    </row>
    <row r="97" spans="2:9" ht="28.8" x14ac:dyDescent="0.3">
      <c r="B97" s="286">
        <v>34</v>
      </c>
      <c r="D97" s="345" t="s">
        <v>542</v>
      </c>
      <c r="E97" s="340" t="s">
        <v>665</v>
      </c>
      <c r="H97" s="351"/>
      <c r="I97" s="348">
        <v>150000</v>
      </c>
    </row>
    <row r="98" spans="2:9" ht="28.8" x14ac:dyDescent="0.3">
      <c r="B98" s="286">
        <v>35</v>
      </c>
      <c r="D98" s="345" t="s">
        <v>541</v>
      </c>
      <c r="E98" s="340" t="s">
        <v>666</v>
      </c>
      <c r="H98" s="351"/>
      <c r="I98" s="348">
        <v>150000</v>
      </c>
    </row>
    <row r="99" spans="2:9" ht="28.8" x14ac:dyDescent="0.3">
      <c r="B99" s="286">
        <v>36</v>
      </c>
      <c r="D99" s="345" t="s">
        <v>539</v>
      </c>
      <c r="E99" s="340" t="s">
        <v>667</v>
      </c>
      <c r="H99" s="351"/>
      <c r="I99" s="348">
        <v>150000</v>
      </c>
    </row>
    <row r="100" spans="2:9" ht="28.8" x14ac:dyDescent="0.3">
      <c r="B100" s="286">
        <v>37</v>
      </c>
      <c r="D100" s="345" t="s">
        <v>559</v>
      </c>
      <c r="E100" s="340" t="s">
        <v>668</v>
      </c>
      <c r="H100" s="351"/>
      <c r="I100" s="348">
        <v>200000</v>
      </c>
    </row>
    <row r="101" spans="2:9" ht="28.8" x14ac:dyDescent="0.3">
      <c r="B101" s="286">
        <v>38</v>
      </c>
      <c r="D101" s="345" t="s">
        <v>560</v>
      </c>
      <c r="E101" s="340" t="s">
        <v>669</v>
      </c>
      <c r="H101" s="351"/>
      <c r="I101" s="348">
        <v>200000</v>
      </c>
    </row>
    <row r="102" spans="2:9" ht="15.6" x14ac:dyDescent="0.3">
      <c r="B102" s="286">
        <v>39</v>
      </c>
      <c r="D102" s="345" t="s">
        <v>540</v>
      </c>
      <c r="E102" s="340" t="s">
        <v>670</v>
      </c>
      <c r="H102" s="351"/>
      <c r="I102" s="348">
        <v>200000</v>
      </c>
    </row>
    <row r="103" spans="2:9" ht="28.8" x14ac:dyDescent="0.3">
      <c r="B103" s="286">
        <v>40</v>
      </c>
      <c r="D103" s="345" t="s">
        <v>557</v>
      </c>
      <c r="E103" s="340" t="s">
        <v>671</v>
      </c>
      <c r="H103" s="351"/>
      <c r="I103" s="348">
        <v>190000</v>
      </c>
    </row>
    <row r="104" spans="2:9" ht="28.8" x14ac:dyDescent="0.3">
      <c r="B104" s="286">
        <v>41</v>
      </c>
      <c r="D104" s="345" t="s">
        <v>558</v>
      </c>
      <c r="E104" s="340" t="s">
        <v>672</v>
      </c>
      <c r="H104" s="351"/>
      <c r="I104" s="348">
        <v>250000</v>
      </c>
    </row>
    <row r="105" spans="2:9" ht="28.8" x14ac:dyDescent="0.3">
      <c r="B105" s="286">
        <v>42</v>
      </c>
      <c r="D105" s="222" t="s">
        <v>537</v>
      </c>
      <c r="E105" s="340" t="s">
        <v>673</v>
      </c>
      <c r="H105" s="351"/>
      <c r="I105" s="348">
        <v>250000</v>
      </c>
    </row>
    <row r="106" spans="2:9" ht="28.8" x14ac:dyDescent="0.3">
      <c r="B106" s="286">
        <v>43</v>
      </c>
      <c r="D106" s="222" t="s">
        <v>577</v>
      </c>
      <c r="E106" s="214" t="s">
        <v>674</v>
      </c>
      <c r="H106" s="347"/>
      <c r="I106" s="347">
        <v>100000</v>
      </c>
    </row>
    <row r="107" spans="2:9" ht="28.8" x14ac:dyDescent="0.3">
      <c r="B107" s="286">
        <v>44</v>
      </c>
      <c r="D107" s="222" t="s">
        <v>591</v>
      </c>
      <c r="E107" s="214" t="s">
        <v>675</v>
      </c>
      <c r="H107" s="347"/>
      <c r="I107" s="347">
        <v>100000</v>
      </c>
    </row>
    <row r="108" spans="2:9" ht="28.8" x14ac:dyDescent="0.3">
      <c r="B108" s="286">
        <v>45</v>
      </c>
      <c r="D108" s="222" t="s">
        <v>534</v>
      </c>
      <c r="E108" s="283" t="s">
        <v>676</v>
      </c>
      <c r="H108" s="347"/>
      <c r="I108" s="347">
        <v>25000</v>
      </c>
    </row>
    <row r="109" spans="2:9" ht="28.8" x14ac:dyDescent="0.3">
      <c r="B109" s="286">
        <v>46</v>
      </c>
      <c r="D109" s="346" t="s">
        <v>538</v>
      </c>
      <c r="E109" s="341" t="s">
        <v>677</v>
      </c>
      <c r="H109" s="352"/>
      <c r="I109" s="349">
        <v>75000</v>
      </c>
    </row>
    <row r="110" spans="2:9" ht="28.8" x14ac:dyDescent="0.3">
      <c r="B110" s="286">
        <v>47</v>
      </c>
      <c r="D110" s="345" t="s">
        <v>610</v>
      </c>
      <c r="E110" s="342" t="s">
        <v>678</v>
      </c>
      <c r="H110" s="351"/>
      <c r="I110" s="349">
        <v>75000</v>
      </c>
    </row>
    <row r="111" spans="2:9" ht="43.2" x14ac:dyDescent="0.3">
      <c r="B111" s="286">
        <v>48</v>
      </c>
      <c r="D111" s="222" t="s">
        <v>612</v>
      </c>
      <c r="E111" s="214" t="s">
        <v>679</v>
      </c>
      <c r="H111" s="352"/>
      <c r="I111" s="349">
        <v>200000</v>
      </c>
    </row>
    <row r="112" spans="2:9" ht="43.2" x14ac:dyDescent="0.3">
      <c r="B112" s="286">
        <v>49</v>
      </c>
      <c r="D112" s="222" t="s">
        <v>613</v>
      </c>
      <c r="E112" s="343" t="s">
        <v>680</v>
      </c>
      <c r="H112" s="352"/>
      <c r="I112" s="349">
        <v>200000</v>
      </c>
    </row>
    <row r="113" spans="2:9" ht="28.8" x14ac:dyDescent="0.3">
      <c r="B113" s="286">
        <v>50</v>
      </c>
      <c r="D113" s="222" t="s">
        <v>588</v>
      </c>
      <c r="E113" s="283" t="s">
        <v>681</v>
      </c>
      <c r="H113" s="347"/>
      <c r="I113" s="347">
        <v>250000</v>
      </c>
    </row>
    <row r="114" spans="2:9" ht="28.8" x14ac:dyDescent="0.3">
      <c r="B114" s="286">
        <v>51</v>
      </c>
      <c r="D114" s="222" t="s">
        <v>647</v>
      </c>
      <c r="E114" s="283" t="s">
        <v>682</v>
      </c>
      <c r="H114" s="347"/>
      <c r="I114" s="349">
        <v>200000</v>
      </c>
    </row>
    <row r="115" spans="2:9" ht="28.8" x14ac:dyDescent="0.3">
      <c r="B115" s="286">
        <v>52</v>
      </c>
      <c r="D115" s="222" t="s">
        <v>650</v>
      </c>
      <c r="E115" s="283" t="s">
        <v>683</v>
      </c>
      <c r="H115" s="347"/>
      <c r="I115" s="349">
        <v>50000</v>
      </c>
    </row>
    <row r="116" spans="2:9" x14ac:dyDescent="0.3">
      <c r="B116" s="286">
        <v>53</v>
      </c>
    </row>
  </sheetData>
  <mergeCells count="44">
    <mergeCell ref="M61:M63"/>
    <mergeCell ref="B7:B9"/>
    <mergeCell ref="C7:C9"/>
    <mergeCell ref="D7:D9"/>
    <mergeCell ref="E7:E9"/>
    <mergeCell ref="L7:L9"/>
    <mergeCell ref="H61:H63"/>
    <mergeCell ref="I61:I63"/>
    <mergeCell ref="J61:J63"/>
    <mergeCell ref="K61:K63"/>
    <mergeCell ref="L61:L63"/>
    <mergeCell ref="B61:B63"/>
    <mergeCell ref="C61:C63"/>
    <mergeCell ref="D61:D63"/>
    <mergeCell ref="E61:E63"/>
    <mergeCell ref="F61:G62"/>
    <mergeCell ref="AH7:AH9"/>
    <mergeCell ref="M7:M9"/>
    <mergeCell ref="F7:G8"/>
    <mergeCell ref="C2:E2"/>
    <mergeCell ref="C3:E3"/>
    <mergeCell ref="AE7:AF8"/>
    <mergeCell ref="AG7:AG9"/>
    <mergeCell ref="P2:R2"/>
    <mergeCell ref="P3:R3"/>
    <mergeCell ref="AB2:AD2"/>
    <mergeCell ref="AB3:AD3"/>
    <mergeCell ref="W7:Y8"/>
    <mergeCell ref="AI7:AK8"/>
    <mergeCell ref="S7:T8"/>
    <mergeCell ref="H7:H9"/>
    <mergeCell ref="I7:I9"/>
    <mergeCell ref="AD7:AD9"/>
    <mergeCell ref="AC7:AC9"/>
    <mergeCell ref="AB7:AB9"/>
    <mergeCell ref="AA7:AA9"/>
    <mergeCell ref="R7:R9"/>
    <mergeCell ref="Q7:Q9"/>
    <mergeCell ref="P7:P9"/>
    <mergeCell ref="O7:O9"/>
    <mergeCell ref="J7:J9"/>
    <mergeCell ref="K7:K9"/>
    <mergeCell ref="U7:U9"/>
    <mergeCell ref="V7:V9"/>
  </mergeCells>
  <pageMargins left="0.17" right="0.17" top="0.26" bottom="0.17" header="0.3" footer="0.3"/>
  <pageSetup paperSize="9" scale="90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09"/>
  <sheetViews>
    <sheetView topLeftCell="A2" workbookViewId="0">
      <pane ySplit="5" topLeftCell="A7" activePane="bottomLeft" state="frozen"/>
      <selection activeCell="C2" sqref="C2"/>
      <selection pane="bottomLeft" activeCell="J88" sqref="J88"/>
    </sheetView>
  </sheetViews>
  <sheetFormatPr defaultRowHeight="14.4" x14ac:dyDescent="0.3"/>
  <cols>
    <col min="1" max="1" width="0" hidden="1" customWidth="1"/>
    <col min="2" max="2" width="4.88671875" customWidth="1"/>
    <col min="3" max="3" width="15.6640625" customWidth="1"/>
    <col min="4" max="4" width="1" hidden="1" customWidth="1"/>
    <col min="5" max="5" width="47.88671875" customWidth="1"/>
    <col min="6" max="7" width="14.33203125" customWidth="1"/>
    <col min="8" max="8" width="14.88671875" customWidth="1"/>
    <col min="9" max="9" width="15.33203125" customWidth="1"/>
    <col min="10" max="10" width="14.5546875" customWidth="1"/>
    <col min="11" max="11" width="14.33203125" customWidth="1"/>
  </cols>
  <sheetData>
    <row r="2" spans="2:11" x14ac:dyDescent="0.3">
      <c r="B2" s="538" t="s">
        <v>412</v>
      </c>
      <c r="C2" s="538"/>
      <c r="D2" s="538"/>
    </row>
    <row r="3" spans="2:11" x14ac:dyDescent="0.3">
      <c r="B3" s="538" t="s">
        <v>413</v>
      </c>
      <c r="C3" s="538"/>
      <c r="D3" s="538"/>
    </row>
    <row r="4" spans="2:11" x14ac:dyDescent="0.3">
      <c r="B4" s="323" t="s">
        <v>590</v>
      </c>
      <c r="C4" s="324" t="s">
        <v>590</v>
      </c>
      <c r="D4" s="324"/>
    </row>
    <row r="5" spans="2:11" s="28" customFormat="1" ht="35.1" customHeight="1" x14ac:dyDescent="0.2">
      <c r="B5" s="483" t="s">
        <v>7</v>
      </c>
      <c r="C5" s="521" t="s">
        <v>524</v>
      </c>
      <c r="D5" s="561"/>
      <c r="E5" s="521" t="s">
        <v>415</v>
      </c>
      <c r="F5" s="483" t="s">
        <v>635</v>
      </c>
      <c r="G5" s="483" t="s">
        <v>417</v>
      </c>
      <c r="H5" s="562" t="s">
        <v>632</v>
      </c>
      <c r="I5" s="521" t="s">
        <v>633</v>
      </c>
      <c r="J5" s="521" t="s">
        <v>634</v>
      </c>
      <c r="K5" s="560" t="s">
        <v>646</v>
      </c>
    </row>
    <row r="6" spans="2:11" s="28" customFormat="1" ht="35.1" customHeight="1" x14ac:dyDescent="0.2">
      <c r="B6" s="484"/>
      <c r="C6" s="521"/>
      <c r="D6" s="561"/>
      <c r="E6" s="521"/>
      <c r="F6" s="484"/>
      <c r="G6" s="484"/>
      <c r="H6" s="562"/>
      <c r="I6" s="521"/>
      <c r="J6" s="521"/>
      <c r="K6" s="560"/>
    </row>
    <row r="7" spans="2:11" ht="32.25" customHeight="1" x14ac:dyDescent="0.3">
      <c r="B7" s="177">
        <v>1</v>
      </c>
      <c r="C7" s="357" t="s">
        <v>52</v>
      </c>
      <c r="D7" s="283" t="s">
        <v>684</v>
      </c>
      <c r="E7" s="283" t="s">
        <v>325</v>
      </c>
      <c r="F7" s="212">
        <v>241874.99</v>
      </c>
      <c r="G7" s="212">
        <v>250000</v>
      </c>
      <c r="H7" s="364">
        <f>I7+J7</f>
        <v>249131.25</v>
      </c>
      <c r="I7" s="347">
        <v>3628.13</v>
      </c>
      <c r="J7" s="212">
        <v>245503.12</v>
      </c>
      <c r="K7" s="212">
        <f t="shared" ref="K7:K16" si="0">J7-I7</f>
        <v>241874.99</v>
      </c>
    </row>
    <row r="8" spans="2:11" ht="43.5" customHeight="1" x14ac:dyDescent="0.3">
      <c r="B8" s="177">
        <v>2</v>
      </c>
      <c r="C8" s="357" t="s">
        <v>60</v>
      </c>
      <c r="D8" s="214" t="s">
        <v>61</v>
      </c>
      <c r="E8" s="283" t="s">
        <v>326</v>
      </c>
      <c r="F8" s="212">
        <v>242346.27</v>
      </c>
      <c r="G8" s="212">
        <v>250000</v>
      </c>
      <c r="H8" s="364">
        <f t="shared" ref="H8:H44" si="1">I8+J8</f>
        <v>249616.65</v>
      </c>
      <c r="I8" s="347">
        <v>3635.19</v>
      </c>
      <c r="J8" s="212">
        <v>245981.46</v>
      </c>
      <c r="K8" s="212">
        <f t="shared" si="0"/>
        <v>242346.27</v>
      </c>
    </row>
    <row r="9" spans="2:11" ht="31.5" customHeight="1" x14ac:dyDescent="0.3">
      <c r="B9" s="177">
        <v>3</v>
      </c>
      <c r="C9" s="357" t="s">
        <v>65</v>
      </c>
      <c r="D9" s="360" t="s">
        <v>66</v>
      </c>
      <c r="E9" s="283" t="s">
        <v>327</v>
      </c>
      <c r="F9" s="212">
        <v>485244.37</v>
      </c>
      <c r="G9" s="212">
        <v>500000</v>
      </c>
      <c r="H9" s="364">
        <f t="shared" si="1"/>
        <v>499801.70999999996</v>
      </c>
      <c r="I9" s="347">
        <v>7278.67</v>
      </c>
      <c r="J9" s="212">
        <v>492523.04</v>
      </c>
      <c r="K9" s="212">
        <f t="shared" si="0"/>
        <v>485244.37</v>
      </c>
    </row>
    <row r="10" spans="2:11" ht="33.75" customHeight="1" x14ac:dyDescent="0.3">
      <c r="B10" s="177">
        <v>4</v>
      </c>
      <c r="C10" s="357" t="s">
        <v>70</v>
      </c>
      <c r="D10" s="283" t="s">
        <v>685</v>
      </c>
      <c r="E10" s="283" t="s">
        <v>328</v>
      </c>
      <c r="F10" s="212">
        <v>290888.12</v>
      </c>
      <c r="G10" s="212">
        <v>300000</v>
      </c>
      <c r="H10" s="364">
        <f t="shared" si="1"/>
        <v>299614.76</v>
      </c>
      <c r="I10" s="347">
        <v>4363.32</v>
      </c>
      <c r="J10" s="212">
        <v>295251.44</v>
      </c>
      <c r="K10" s="212">
        <f t="shared" si="0"/>
        <v>290888.12</v>
      </c>
    </row>
    <row r="11" spans="2:11" ht="30.75" customHeight="1" x14ac:dyDescent="0.3">
      <c r="B11" s="177">
        <v>5</v>
      </c>
      <c r="C11" s="357" t="s">
        <v>76</v>
      </c>
      <c r="D11" s="283" t="s">
        <v>77</v>
      </c>
      <c r="E11" s="283" t="s">
        <v>329</v>
      </c>
      <c r="F11" s="212">
        <v>48024</v>
      </c>
      <c r="G11" s="212">
        <v>50000</v>
      </c>
      <c r="H11" s="364">
        <f t="shared" si="1"/>
        <v>49464.72</v>
      </c>
      <c r="I11" s="347">
        <v>720.36</v>
      </c>
      <c r="J11" s="212">
        <v>48744.36</v>
      </c>
      <c r="K11" s="212">
        <f t="shared" si="0"/>
        <v>48024</v>
      </c>
    </row>
    <row r="12" spans="2:11" ht="30" customHeight="1" x14ac:dyDescent="0.3">
      <c r="B12" s="177">
        <v>6</v>
      </c>
      <c r="C12" s="357" t="s">
        <v>81</v>
      </c>
      <c r="D12" s="283" t="s">
        <v>82</v>
      </c>
      <c r="E12" s="283" t="s">
        <v>330</v>
      </c>
      <c r="F12" s="212">
        <v>96512.39</v>
      </c>
      <c r="G12" s="212">
        <v>100000</v>
      </c>
      <c r="H12" s="364">
        <f t="shared" si="1"/>
        <v>99407.77</v>
      </c>
      <c r="I12" s="347">
        <v>1447.69</v>
      </c>
      <c r="J12" s="212">
        <v>97960.08</v>
      </c>
      <c r="K12" s="212">
        <f t="shared" si="0"/>
        <v>96512.39</v>
      </c>
    </row>
    <row r="13" spans="2:11" ht="30" customHeight="1" x14ac:dyDescent="0.3">
      <c r="B13" s="177">
        <v>7</v>
      </c>
      <c r="C13" s="357" t="s">
        <v>86</v>
      </c>
      <c r="D13" s="360" t="s">
        <v>87</v>
      </c>
      <c r="E13" s="283" t="s">
        <v>331</v>
      </c>
      <c r="F13" s="212">
        <v>242440</v>
      </c>
      <c r="G13" s="212">
        <v>250000</v>
      </c>
      <c r="H13" s="364">
        <f t="shared" si="1"/>
        <v>249713.2</v>
      </c>
      <c r="I13" s="347">
        <v>3636.6</v>
      </c>
      <c r="J13" s="212">
        <v>246076.6</v>
      </c>
      <c r="K13" s="212">
        <f t="shared" si="0"/>
        <v>242440</v>
      </c>
    </row>
    <row r="14" spans="2:11" ht="30" customHeight="1" x14ac:dyDescent="0.3">
      <c r="B14" s="177">
        <v>8</v>
      </c>
      <c r="C14" s="357" t="s">
        <v>89</v>
      </c>
      <c r="D14" s="283" t="s">
        <v>90</v>
      </c>
      <c r="E14" s="283" t="s">
        <v>332</v>
      </c>
      <c r="F14" s="212">
        <v>121313.33</v>
      </c>
      <c r="G14" s="212">
        <v>125000</v>
      </c>
      <c r="H14" s="364">
        <f t="shared" si="1"/>
        <v>124952.73</v>
      </c>
      <c r="I14" s="347">
        <v>1819.7</v>
      </c>
      <c r="J14" s="212">
        <v>123133.03</v>
      </c>
      <c r="K14" s="212">
        <f t="shared" si="0"/>
        <v>121313.33</v>
      </c>
    </row>
    <row r="15" spans="2:11" ht="30" customHeight="1" x14ac:dyDescent="0.3">
      <c r="B15" s="177">
        <v>9</v>
      </c>
      <c r="C15" s="357" t="s">
        <v>91</v>
      </c>
      <c r="D15" s="360" t="s">
        <v>92</v>
      </c>
      <c r="E15" s="283" t="s">
        <v>333</v>
      </c>
      <c r="F15" s="212">
        <v>72720</v>
      </c>
      <c r="G15" s="212">
        <v>75000</v>
      </c>
      <c r="H15" s="364">
        <f t="shared" si="1"/>
        <v>74901.600000000006</v>
      </c>
      <c r="I15" s="347">
        <v>1090.8</v>
      </c>
      <c r="J15" s="212">
        <v>73810.8</v>
      </c>
      <c r="K15" s="212">
        <f t="shared" si="0"/>
        <v>72720</v>
      </c>
    </row>
    <row r="16" spans="2:11" ht="30" customHeight="1" x14ac:dyDescent="0.3">
      <c r="B16" s="177">
        <v>10</v>
      </c>
      <c r="C16" s="357" t="s">
        <v>94</v>
      </c>
      <c r="D16" s="283" t="s">
        <v>652</v>
      </c>
      <c r="E16" s="283" t="s">
        <v>334</v>
      </c>
      <c r="F16" s="365"/>
      <c r="G16" s="212">
        <v>40000</v>
      </c>
      <c r="H16" s="364">
        <f t="shared" si="1"/>
        <v>39100</v>
      </c>
      <c r="I16" s="350"/>
      <c r="J16" s="212">
        <v>39100</v>
      </c>
      <c r="K16" s="212">
        <f t="shared" si="0"/>
        <v>39100</v>
      </c>
    </row>
    <row r="17" spans="2:11" ht="30" customHeight="1" x14ac:dyDescent="0.3">
      <c r="B17" s="177">
        <v>11</v>
      </c>
      <c r="C17" s="357" t="s">
        <v>96</v>
      </c>
      <c r="D17" s="283" t="s">
        <v>97</v>
      </c>
      <c r="E17" s="283" t="s">
        <v>335</v>
      </c>
      <c r="F17" s="365"/>
      <c r="G17" s="212">
        <v>75000</v>
      </c>
      <c r="H17" s="364">
        <f t="shared" si="1"/>
        <v>74750</v>
      </c>
      <c r="I17" s="350"/>
      <c r="J17" s="212">
        <v>74750</v>
      </c>
      <c r="K17" s="212">
        <v>74750</v>
      </c>
    </row>
    <row r="18" spans="2:11" ht="30" customHeight="1" x14ac:dyDescent="0.3">
      <c r="B18" s="177">
        <v>12</v>
      </c>
      <c r="C18" s="357" t="s">
        <v>98</v>
      </c>
      <c r="D18" s="283" t="s">
        <v>99</v>
      </c>
      <c r="E18" s="283" t="s">
        <v>336</v>
      </c>
      <c r="F18" s="365"/>
      <c r="G18" s="212">
        <v>75000</v>
      </c>
      <c r="H18" s="364">
        <f t="shared" si="1"/>
        <v>74750</v>
      </c>
      <c r="I18" s="350"/>
      <c r="J18" s="212">
        <v>74750</v>
      </c>
      <c r="K18" s="212">
        <v>74750</v>
      </c>
    </row>
    <row r="19" spans="2:11" ht="30" customHeight="1" x14ac:dyDescent="0.3">
      <c r="B19" s="177">
        <v>13</v>
      </c>
      <c r="C19" s="357" t="s">
        <v>102</v>
      </c>
      <c r="D19" s="283" t="s">
        <v>103</v>
      </c>
      <c r="E19" s="283" t="s">
        <v>440</v>
      </c>
      <c r="F19" s="365"/>
      <c r="G19" s="212">
        <v>35000</v>
      </c>
      <c r="H19" s="364">
        <f t="shared" si="1"/>
        <v>34500</v>
      </c>
      <c r="I19" s="350"/>
      <c r="J19" s="212">
        <v>34500</v>
      </c>
      <c r="K19" s="212">
        <v>34500</v>
      </c>
    </row>
    <row r="20" spans="2:11" ht="30" customHeight="1" x14ac:dyDescent="0.3">
      <c r="B20" s="177">
        <v>14</v>
      </c>
      <c r="C20" s="357" t="s">
        <v>106</v>
      </c>
      <c r="D20" s="360" t="s">
        <v>107</v>
      </c>
      <c r="E20" s="283" t="s">
        <v>615</v>
      </c>
      <c r="F20" s="365"/>
      <c r="G20" s="212">
        <v>75000</v>
      </c>
      <c r="H20" s="364">
        <f t="shared" si="1"/>
        <v>73692</v>
      </c>
      <c r="I20" s="350"/>
      <c r="J20" s="212">
        <v>73692</v>
      </c>
      <c r="K20" s="212">
        <f t="shared" ref="K20:K42" si="2">J20-I20</f>
        <v>73692</v>
      </c>
    </row>
    <row r="21" spans="2:11" ht="30" customHeight="1" x14ac:dyDescent="0.3">
      <c r="B21" s="177">
        <v>15</v>
      </c>
      <c r="C21" s="357" t="s">
        <v>108</v>
      </c>
      <c r="D21" s="283" t="s">
        <v>109</v>
      </c>
      <c r="E21" s="283" t="s">
        <v>339</v>
      </c>
      <c r="F21" s="365"/>
      <c r="G21" s="212">
        <v>125000</v>
      </c>
      <c r="H21" s="364">
        <f t="shared" si="1"/>
        <v>125000</v>
      </c>
      <c r="I21" s="350"/>
      <c r="J21" s="212">
        <v>125000</v>
      </c>
      <c r="K21" s="212">
        <f t="shared" si="2"/>
        <v>125000</v>
      </c>
    </row>
    <row r="22" spans="2:11" ht="30" customHeight="1" x14ac:dyDescent="0.3">
      <c r="B22" s="177">
        <v>16</v>
      </c>
      <c r="C22" s="357" t="s">
        <v>112</v>
      </c>
      <c r="D22" s="360" t="s">
        <v>113</v>
      </c>
      <c r="E22" s="283" t="s">
        <v>340</v>
      </c>
      <c r="F22" s="212">
        <v>189200</v>
      </c>
      <c r="G22" s="212">
        <v>200000</v>
      </c>
      <c r="H22" s="364">
        <f t="shared" si="1"/>
        <v>200000</v>
      </c>
      <c r="I22" s="347">
        <v>2914.86</v>
      </c>
      <c r="J22" s="212">
        <v>197085.14</v>
      </c>
      <c r="K22" s="212">
        <f t="shared" si="2"/>
        <v>194170.28000000003</v>
      </c>
    </row>
    <row r="23" spans="2:11" ht="30" customHeight="1" x14ac:dyDescent="0.3">
      <c r="B23" s="177">
        <v>17</v>
      </c>
      <c r="C23" s="357" t="s">
        <v>116</v>
      </c>
      <c r="D23" s="360" t="s">
        <v>117</v>
      </c>
      <c r="E23" s="283" t="s">
        <v>341</v>
      </c>
      <c r="F23" s="212">
        <v>186185</v>
      </c>
      <c r="G23" s="212">
        <v>200000</v>
      </c>
      <c r="H23" s="364">
        <f t="shared" si="1"/>
        <v>202916.22</v>
      </c>
      <c r="I23" s="347">
        <v>2916.22</v>
      </c>
      <c r="J23" s="212">
        <v>200000</v>
      </c>
      <c r="K23" s="212">
        <f t="shared" si="2"/>
        <v>197083.78</v>
      </c>
    </row>
    <row r="24" spans="2:11" ht="30" customHeight="1" x14ac:dyDescent="0.3">
      <c r="B24" s="177">
        <v>18</v>
      </c>
      <c r="C24" s="357" t="s">
        <v>118</v>
      </c>
      <c r="D24" s="360" t="s">
        <v>119</v>
      </c>
      <c r="E24" s="283" t="s">
        <v>342</v>
      </c>
      <c r="F24" s="212">
        <v>193723.36</v>
      </c>
      <c r="G24" s="212">
        <v>200000</v>
      </c>
      <c r="H24" s="364">
        <f t="shared" si="1"/>
        <v>199535.06</v>
      </c>
      <c r="I24" s="347">
        <v>2905.85</v>
      </c>
      <c r="J24" s="212">
        <v>196629.21</v>
      </c>
      <c r="K24" s="212">
        <f t="shared" si="2"/>
        <v>193723.36</v>
      </c>
    </row>
    <row r="25" spans="2:11" ht="30" customHeight="1" x14ac:dyDescent="0.3">
      <c r="B25" s="177">
        <v>19</v>
      </c>
      <c r="C25" s="357" t="s">
        <v>123</v>
      </c>
      <c r="D25" s="363" t="s">
        <v>124</v>
      </c>
      <c r="E25" s="283" t="s">
        <v>343</v>
      </c>
      <c r="F25" s="212">
        <v>193230</v>
      </c>
      <c r="G25" s="212">
        <v>200000</v>
      </c>
      <c r="H25" s="364">
        <f t="shared" si="1"/>
        <v>199026.90000000002</v>
      </c>
      <c r="I25" s="347">
        <v>2898.45</v>
      </c>
      <c r="J25" s="212">
        <v>196128.45</v>
      </c>
      <c r="K25" s="212">
        <f t="shared" si="2"/>
        <v>193230</v>
      </c>
    </row>
    <row r="26" spans="2:11" ht="30" customHeight="1" x14ac:dyDescent="0.3">
      <c r="B26" s="177">
        <v>20</v>
      </c>
      <c r="C26" s="357" t="s">
        <v>127</v>
      </c>
      <c r="D26" s="360" t="s">
        <v>128</v>
      </c>
      <c r="E26" s="283" t="s">
        <v>344</v>
      </c>
      <c r="F26" s="212">
        <v>194112.6</v>
      </c>
      <c r="G26" s="212">
        <v>200000</v>
      </c>
      <c r="H26" s="364">
        <f t="shared" si="1"/>
        <v>199935.98</v>
      </c>
      <c r="I26" s="347">
        <v>2911.69</v>
      </c>
      <c r="J26" s="212">
        <v>197024.29</v>
      </c>
      <c r="K26" s="212">
        <f t="shared" si="2"/>
        <v>194112.6</v>
      </c>
    </row>
    <row r="27" spans="2:11" ht="30" customHeight="1" x14ac:dyDescent="0.3">
      <c r="B27" s="177">
        <v>21</v>
      </c>
      <c r="C27" s="357" t="s">
        <v>132</v>
      </c>
      <c r="D27" s="283" t="s">
        <v>133</v>
      </c>
      <c r="E27" s="283" t="s">
        <v>345</v>
      </c>
      <c r="F27" s="212">
        <v>194158.3</v>
      </c>
      <c r="G27" s="212">
        <v>200000</v>
      </c>
      <c r="H27" s="364">
        <f t="shared" si="1"/>
        <v>199983.05</v>
      </c>
      <c r="I27" s="347">
        <v>2912.37</v>
      </c>
      <c r="J27" s="212">
        <v>197070.68</v>
      </c>
      <c r="K27" s="212">
        <f t="shared" si="2"/>
        <v>194158.31</v>
      </c>
    </row>
    <row r="28" spans="2:11" ht="30" customHeight="1" x14ac:dyDescent="0.3">
      <c r="B28" s="177">
        <v>22</v>
      </c>
      <c r="C28" s="357" t="s">
        <v>136</v>
      </c>
      <c r="D28" s="360" t="s">
        <v>137</v>
      </c>
      <c r="E28" s="283" t="s">
        <v>346</v>
      </c>
      <c r="F28" s="366"/>
      <c r="G28" s="212">
        <v>100000</v>
      </c>
      <c r="H28" s="364">
        <f t="shared" si="1"/>
        <v>99599.6</v>
      </c>
      <c r="I28" s="347"/>
      <c r="J28" s="212">
        <v>99599.6</v>
      </c>
      <c r="K28" s="212">
        <f t="shared" si="2"/>
        <v>99599.6</v>
      </c>
    </row>
    <row r="29" spans="2:11" ht="30" customHeight="1" x14ac:dyDescent="0.3">
      <c r="B29" s="177">
        <v>23</v>
      </c>
      <c r="C29" s="357" t="s">
        <v>139</v>
      </c>
      <c r="D29" s="363" t="s">
        <v>140</v>
      </c>
      <c r="E29" s="283" t="s">
        <v>353</v>
      </c>
      <c r="F29" s="212">
        <v>485053.5</v>
      </c>
      <c r="G29" s="246">
        <v>500000</v>
      </c>
      <c r="H29" s="364">
        <f t="shared" si="1"/>
        <v>499605.1</v>
      </c>
      <c r="I29" s="347">
        <v>7275.8</v>
      </c>
      <c r="J29" s="212">
        <v>492329.3</v>
      </c>
      <c r="K29" s="212">
        <f t="shared" si="2"/>
        <v>485053.5</v>
      </c>
    </row>
    <row r="30" spans="2:11" ht="30" customHeight="1" x14ac:dyDescent="0.3">
      <c r="B30" s="177">
        <v>24</v>
      </c>
      <c r="C30" s="357" t="s">
        <v>141</v>
      </c>
      <c r="D30" s="360" t="s">
        <v>142</v>
      </c>
      <c r="E30" s="283" t="s">
        <v>347</v>
      </c>
      <c r="F30" s="212">
        <v>184050</v>
      </c>
      <c r="G30" s="212">
        <v>200000</v>
      </c>
      <c r="H30" s="364">
        <f t="shared" si="1"/>
        <v>200000</v>
      </c>
      <c r="I30" s="347">
        <v>2917.18</v>
      </c>
      <c r="J30" s="212">
        <v>197082.82</v>
      </c>
      <c r="K30" s="212">
        <f t="shared" si="2"/>
        <v>194165.64</v>
      </c>
    </row>
    <row r="31" spans="2:11" ht="30" customHeight="1" x14ac:dyDescent="0.3">
      <c r="B31" s="177">
        <v>25</v>
      </c>
      <c r="C31" s="357" t="s">
        <v>145</v>
      </c>
      <c r="D31" s="283" t="s">
        <v>146</v>
      </c>
      <c r="E31" s="283" t="s">
        <v>348</v>
      </c>
      <c r="F31" s="212">
        <v>194030</v>
      </c>
      <c r="G31" s="212">
        <v>200000</v>
      </c>
      <c r="H31" s="364">
        <f t="shared" si="1"/>
        <v>199850.90000000002</v>
      </c>
      <c r="I31" s="347">
        <v>2910.45</v>
      </c>
      <c r="J31" s="212">
        <v>196940.45</v>
      </c>
      <c r="K31" s="212">
        <f t="shared" si="2"/>
        <v>194030</v>
      </c>
    </row>
    <row r="32" spans="2:11" ht="30" customHeight="1" x14ac:dyDescent="0.3">
      <c r="B32" s="177">
        <v>26</v>
      </c>
      <c r="C32" s="357" t="s">
        <v>147</v>
      </c>
      <c r="D32" s="360" t="s">
        <v>148</v>
      </c>
      <c r="E32" s="283" t="s">
        <v>349</v>
      </c>
      <c r="F32" s="212">
        <v>193285</v>
      </c>
      <c r="G32" s="212">
        <v>200000</v>
      </c>
      <c r="H32" s="364">
        <f t="shared" si="1"/>
        <v>199083.56</v>
      </c>
      <c r="I32" s="347">
        <v>2899.28</v>
      </c>
      <c r="J32" s="212">
        <v>196184.28</v>
      </c>
      <c r="K32" s="212">
        <f t="shared" si="2"/>
        <v>193285</v>
      </c>
    </row>
    <row r="33" spans="2:11" ht="30" customHeight="1" x14ac:dyDescent="0.3">
      <c r="B33" s="177">
        <v>27</v>
      </c>
      <c r="C33" s="357" t="s">
        <v>151</v>
      </c>
      <c r="D33" s="360" t="s">
        <v>152</v>
      </c>
      <c r="E33" s="283" t="s">
        <v>350</v>
      </c>
      <c r="F33" s="212">
        <v>193991.44</v>
      </c>
      <c r="G33" s="212">
        <v>200000</v>
      </c>
      <c r="H33" s="364">
        <f t="shared" si="1"/>
        <v>199811.18</v>
      </c>
      <c r="I33" s="347">
        <v>2909.87</v>
      </c>
      <c r="J33" s="212">
        <v>196901.31</v>
      </c>
      <c r="K33" s="212">
        <f t="shared" si="2"/>
        <v>193991.44</v>
      </c>
    </row>
    <row r="34" spans="2:11" ht="30" customHeight="1" x14ac:dyDescent="0.3">
      <c r="B34" s="177">
        <v>28</v>
      </c>
      <c r="C34" s="357" t="s">
        <v>155</v>
      </c>
      <c r="D34" s="360" t="s">
        <v>156</v>
      </c>
      <c r="E34" s="283" t="s">
        <v>351</v>
      </c>
      <c r="F34" s="212">
        <v>194168.34</v>
      </c>
      <c r="G34" s="212">
        <v>200000</v>
      </c>
      <c r="H34" s="364">
        <f t="shared" si="1"/>
        <v>200000</v>
      </c>
      <c r="I34" s="347">
        <v>2915.83</v>
      </c>
      <c r="J34" s="212">
        <v>197084.17</v>
      </c>
      <c r="K34" s="212">
        <f t="shared" si="2"/>
        <v>194168.34000000003</v>
      </c>
    </row>
    <row r="35" spans="2:11" ht="30" customHeight="1" x14ac:dyDescent="0.3">
      <c r="B35" s="177">
        <v>29</v>
      </c>
      <c r="C35" s="357" t="s">
        <v>157</v>
      </c>
      <c r="D35" s="360" t="s">
        <v>158</v>
      </c>
      <c r="E35" s="283" t="s">
        <v>352</v>
      </c>
      <c r="F35" s="212">
        <v>193829.63</v>
      </c>
      <c r="G35" s="212">
        <v>200000</v>
      </c>
      <c r="H35" s="364">
        <f t="shared" si="1"/>
        <v>199644.51</v>
      </c>
      <c r="I35" s="347">
        <v>2907.44</v>
      </c>
      <c r="J35" s="212">
        <v>196737.07</v>
      </c>
      <c r="K35" s="212">
        <f t="shared" si="2"/>
        <v>193829.63</v>
      </c>
    </row>
    <row r="36" spans="2:11" ht="30" customHeight="1" x14ac:dyDescent="0.3">
      <c r="B36" s="177">
        <v>30</v>
      </c>
      <c r="C36" s="357" t="s">
        <v>162</v>
      </c>
      <c r="D36" s="360" t="s">
        <v>163</v>
      </c>
      <c r="E36" s="283" t="s">
        <v>354</v>
      </c>
      <c r="F36" s="212">
        <v>194174.76</v>
      </c>
      <c r="G36" s="212">
        <v>200000</v>
      </c>
      <c r="H36" s="364">
        <f t="shared" si="1"/>
        <v>200000</v>
      </c>
      <c r="I36" s="347">
        <v>2912.62</v>
      </c>
      <c r="J36" s="212">
        <v>197087.38</v>
      </c>
      <c r="K36" s="212">
        <f t="shared" si="2"/>
        <v>194174.76</v>
      </c>
    </row>
    <row r="37" spans="2:11" ht="30" customHeight="1" x14ac:dyDescent="0.3">
      <c r="B37" s="177">
        <v>31</v>
      </c>
      <c r="C37" s="357" t="s">
        <v>166</v>
      </c>
      <c r="D37" s="360" t="s">
        <v>167</v>
      </c>
      <c r="E37" s="283" t="s">
        <v>355</v>
      </c>
      <c r="F37" s="212">
        <v>194019.06</v>
      </c>
      <c r="G37" s="212">
        <v>200000</v>
      </c>
      <c r="H37" s="364">
        <f t="shared" si="1"/>
        <v>200000</v>
      </c>
      <c r="I37" s="347">
        <v>2990.47</v>
      </c>
      <c r="J37" s="212">
        <v>197009.53</v>
      </c>
      <c r="K37" s="212">
        <f t="shared" si="2"/>
        <v>194019.06</v>
      </c>
    </row>
    <row r="38" spans="2:11" ht="30" customHeight="1" x14ac:dyDescent="0.3">
      <c r="B38" s="177">
        <v>32</v>
      </c>
      <c r="C38" s="357" t="s">
        <v>170</v>
      </c>
      <c r="D38" s="360" t="s">
        <v>171</v>
      </c>
      <c r="E38" s="283" t="s">
        <v>356</v>
      </c>
      <c r="F38" s="212">
        <v>252427.18</v>
      </c>
      <c r="G38" s="212">
        <v>260000</v>
      </c>
      <c r="H38" s="364">
        <f t="shared" si="1"/>
        <v>260000</v>
      </c>
      <c r="I38" s="347">
        <v>3786.41</v>
      </c>
      <c r="J38" s="212">
        <v>256213.59</v>
      </c>
      <c r="K38" s="212">
        <f t="shared" si="2"/>
        <v>252427.18</v>
      </c>
    </row>
    <row r="39" spans="2:11" ht="30" customHeight="1" x14ac:dyDescent="0.3">
      <c r="B39" s="177">
        <v>33</v>
      </c>
      <c r="C39" s="357" t="s">
        <v>173</v>
      </c>
      <c r="D39" s="360" t="s">
        <v>686</v>
      </c>
      <c r="E39" s="283" t="s">
        <v>502</v>
      </c>
      <c r="F39" s="366"/>
      <c r="G39" s="212">
        <v>50000</v>
      </c>
      <c r="H39" s="364">
        <f t="shared" si="1"/>
        <v>49844</v>
      </c>
      <c r="I39" s="347"/>
      <c r="J39" s="212">
        <v>49844</v>
      </c>
      <c r="K39" s="212">
        <f t="shared" si="2"/>
        <v>49844</v>
      </c>
    </row>
    <row r="40" spans="2:11" ht="30" customHeight="1" x14ac:dyDescent="0.3">
      <c r="B40" s="177">
        <v>34</v>
      </c>
      <c r="C40" s="357" t="s">
        <v>175</v>
      </c>
      <c r="D40" s="360" t="s">
        <v>176</v>
      </c>
      <c r="E40" s="283" t="s">
        <v>358</v>
      </c>
      <c r="F40" s="212">
        <f>295340.03-4364.63</f>
        <v>290975.40000000002</v>
      </c>
      <c r="G40" s="212">
        <v>300000</v>
      </c>
      <c r="H40" s="364">
        <f t="shared" si="1"/>
        <v>299433.34999999998</v>
      </c>
      <c r="I40" s="347">
        <v>4360.68</v>
      </c>
      <c r="J40" s="212">
        <v>295072.67</v>
      </c>
      <c r="K40" s="212">
        <f t="shared" si="2"/>
        <v>290711.99</v>
      </c>
    </row>
    <row r="41" spans="2:11" ht="30" customHeight="1" x14ac:dyDescent="0.3">
      <c r="B41" s="177">
        <v>35</v>
      </c>
      <c r="C41" s="357" t="s">
        <v>179</v>
      </c>
      <c r="D41" s="283" t="s">
        <v>180</v>
      </c>
      <c r="E41" s="283" t="s">
        <v>359</v>
      </c>
      <c r="F41" s="212">
        <v>194000</v>
      </c>
      <c r="G41" s="212">
        <v>200000</v>
      </c>
      <c r="H41" s="364">
        <f t="shared" si="1"/>
        <v>199820</v>
      </c>
      <c r="I41" s="347">
        <v>2910</v>
      </c>
      <c r="J41" s="212">
        <v>196910</v>
      </c>
      <c r="K41" s="212">
        <f t="shared" si="2"/>
        <v>194000</v>
      </c>
    </row>
    <row r="42" spans="2:11" ht="30" customHeight="1" x14ac:dyDescent="0.3">
      <c r="B42" s="177">
        <v>36</v>
      </c>
      <c r="C42" s="357" t="s">
        <v>182</v>
      </c>
      <c r="D42" s="283" t="s">
        <v>183</v>
      </c>
      <c r="E42" s="283" t="s">
        <v>360</v>
      </c>
      <c r="F42" s="366"/>
      <c r="G42" s="212">
        <v>85000</v>
      </c>
      <c r="H42" s="364">
        <f t="shared" si="1"/>
        <v>85000</v>
      </c>
      <c r="I42" s="347"/>
      <c r="J42" s="212">
        <v>85000</v>
      </c>
      <c r="K42" s="212">
        <f t="shared" si="2"/>
        <v>85000</v>
      </c>
    </row>
    <row r="43" spans="2:11" ht="30" customHeight="1" x14ac:dyDescent="0.3">
      <c r="B43" s="177">
        <v>37</v>
      </c>
      <c r="C43" s="357" t="s">
        <v>185</v>
      </c>
      <c r="D43" s="283" t="s">
        <v>186</v>
      </c>
      <c r="E43" s="283" t="s">
        <v>361</v>
      </c>
      <c r="F43" s="366"/>
      <c r="G43" s="212">
        <v>50000</v>
      </c>
      <c r="H43" s="364">
        <f t="shared" si="1"/>
        <v>49450</v>
      </c>
      <c r="I43" s="347"/>
      <c r="J43" s="212">
        <v>49450</v>
      </c>
      <c r="K43" s="212">
        <v>49450</v>
      </c>
    </row>
    <row r="44" spans="2:11" ht="30" customHeight="1" x14ac:dyDescent="0.3">
      <c r="B44" s="177">
        <v>38</v>
      </c>
      <c r="C44" s="213" t="s">
        <v>190</v>
      </c>
      <c r="D44" s="283" t="s">
        <v>191</v>
      </c>
      <c r="E44" s="283" t="s">
        <v>362</v>
      </c>
      <c r="F44" s="212">
        <v>249610</v>
      </c>
      <c r="G44" s="212">
        <v>250000</v>
      </c>
      <c r="H44" s="364">
        <f t="shared" si="1"/>
        <v>0</v>
      </c>
      <c r="I44" s="347"/>
      <c r="J44" s="212"/>
      <c r="K44" s="212">
        <f t="shared" ref="K44" si="3">J44-I44</f>
        <v>0</v>
      </c>
    </row>
    <row r="45" spans="2:11" ht="30" customHeight="1" x14ac:dyDescent="0.3">
      <c r="B45" s="177">
        <v>39</v>
      </c>
      <c r="C45" s="357" t="s">
        <v>197</v>
      </c>
      <c r="D45" s="283" t="s">
        <v>198</v>
      </c>
      <c r="E45" s="283" t="s">
        <v>364</v>
      </c>
      <c r="F45" s="366"/>
      <c r="G45" s="212">
        <v>300000</v>
      </c>
      <c r="H45" s="212">
        <v>300000</v>
      </c>
      <c r="I45" s="400"/>
      <c r="J45" s="212">
        <v>300000</v>
      </c>
      <c r="K45" s="212">
        <f t="shared" ref="K45:K53" si="4">J45-I45</f>
        <v>300000</v>
      </c>
    </row>
    <row r="46" spans="2:11" ht="30" customHeight="1" x14ac:dyDescent="0.3">
      <c r="B46" s="177">
        <v>40</v>
      </c>
      <c r="C46" s="362" t="s">
        <v>199</v>
      </c>
      <c r="D46" s="360" t="s">
        <v>200</v>
      </c>
      <c r="E46" s="283" t="s">
        <v>365</v>
      </c>
      <c r="F46" s="212">
        <v>290711.99</v>
      </c>
      <c r="G46" s="368">
        <v>300000</v>
      </c>
      <c r="H46" s="364">
        <f t="shared" ref="H46:H70" si="5">I46+J46</f>
        <v>299433.34999999998</v>
      </c>
      <c r="I46" s="401">
        <v>4360.68</v>
      </c>
      <c r="J46" s="369">
        <v>295072.67</v>
      </c>
      <c r="K46" s="212">
        <f t="shared" si="4"/>
        <v>290711.99</v>
      </c>
    </row>
    <row r="47" spans="2:11" ht="30" customHeight="1" x14ac:dyDescent="0.3">
      <c r="B47" s="177">
        <v>41</v>
      </c>
      <c r="C47" s="357" t="s">
        <v>203</v>
      </c>
      <c r="D47" s="283" t="s">
        <v>204</v>
      </c>
      <c r="E47" s="283" t="s">
        <v>366</v>
      </c>
      <c r="F47" s="212">
        <f>344895.98-5104.02</f>
        <v>339791.95999999996</v>
      </c>
      <c r="G47" s="212">
        <v>350000</v>
      </c>
      <c r="H47" s="364">
        <f t="shared" si="5"/>
        <v>350000</v>
      </c>
      <c r="I47" s="400">
        <v>5104.0200000000004</v>
      </c>
      <c r="J47" s="367">
        <v>344895.98</v>
      </c>
      <c r="K47" s="212">
        <f t="shared" si="4"/>
        <v>339791.95999999996</v>
      </c>
    </row>
    <row r="48" spans="2:11" ht="30" customHeight="1" x14ac:dyDescent="0.3">
      <c r="B48" s="177">
        <v>42</v>
      </c>
      <c r="C48" s="357" t="s">
        <v>206</v>
      </c>
      <c r="D48" s="283" t="s">
        <v>207</v>
      </c>
      <c r="E48" s="283" t="s">
        <v>367</v>
      </c>
      <c r="F48" s="212">
        <v>169895.8</v>
      </c>
      <c r="G48" s="212">
        <v>175000</v>
      </c>
      <c r="H48" s="364">
        <f t="shared" si="5"/>
        <v>175000</v>
      </c>
      <c r="I48" s="400">
        <v>2552.1</v>
      </c>
      <c r="J48" s="367">
        <v>172447.9</v>
      </c>
      <c r="K48" s="212">
        <f t="shared" si="4"/>
        <v>169895.8</v>
      </c>
    </row>
    <row r="49" spans="2:11" ht="30" customHeight="1" x14ac:dyDescent="0.3">
      <c r="B49" s="177">
        <v>43</v>
      </c>
      <c r="C49" s="357" t="s">
        <v>209</v>
      </c>
      <c r="D49" s="283" t="s">
        <v>210</v>
      </c>
      <c r="E49" s="283" t="s">
        <v>368</v>
      </c>
      <c r="F49" s="212">
        <v>193246</v>
      </c>
      <c r="G49" s="212">
        <v>200000</v>
      </c>
      <c r="H49" s="364">
        <f t="shared" si="5"/>
        <v>199043.38</v>
      </c>
      <c r="I49" s="400">
        <v>2898.69</v>
      </c>
      <c r="J49" s="367">
        <v>196144.69</v>
      </c>
      <c r="K49" s="212">
        <f t="shared" si="4"/>
        <v>193246</v>
      </c>
    </row>
    <row r="50" spans="2:11" ht="30" customHeight="1" x14ac:dyDescent="0.3">
      <c r="B50" s="177">
        <v>44</v>
      </c>
      <c r="C50" s="357" t="s">
        <v>212</v>
      </c>
      <c r="D50" s="360" t="s">
        <v>213</v>
      </c>
      <c r="E50" s="283" t="s">
        <v>369</v>
      </c>
      <c r="F50" s="212">
        <f>197086.15-2913.85</f>
        <v>194172.3</v>
      </c>
      <c r="G50" s="212">
        <v>200000</v>
      </c>
      <c r="H50" s="364">
        <f t="shared" si="5"/>
        <v>200000</v>
      </c>
      <c r="I50" s="400">
        <v>2913.85</v>
      </c>
      <c r="J50" s="367">
        <v>197086.15</v>
      </c>
      <c r="K50" s="212">
        <f t="shared" si="4"/>
        <v>194172.3</v>
      </c>
    </row>
    <row r="51" spans="2:11" ht="30" customHeight="1" x14ac:dyDescent="0.3">
      <c r="B51" s="177">
        <v>45</v>
      </c>
      <c r="C51" s="357" t="s">
        <v>214</v>
      </c>
      <c r="D51" s="360" t="s">
        <v>215</v>
      </c>
      <c r="E51" s="283" t="s">
        <v>692</v>
      </c>
      <c r="F51" s="212">
        <f>J51-I51</f>
        <v>97745.72</v>
      </c>
      <c r="G51" s="212">
        <v>100000</v>
      </c>
      <c r="H51" s="364">
        <f t="shared" si="5"/>
        <v>100634.76000000001</v>
      </c>
      <c r="I51" s="400">
        <v>1444.52</v>
      </c>
      <c r="J51" s="367">
        <v>99190.24</v>
      </c>
      <c r="K51" s="212">
        <f>J51-I51</f>
        <v>97745.72</v>
      </c>
    </row>
    <row r="52" spans="2:11" ht="30" customHeight="1" x14ac:dyDescent="0.3">
      <c r="B52" s="177">
        <v>46</v>
      </c>
      <c r="C52" s="357" t="s">
        <v>216</v>
      </c>
      <c r="D52" s="360" t="s">
        <v>217</v>
      </c>
      <c r="E52" s="283" t="s">
        <v>371</v>
      </c>
      <c r="F52" s="212">
        <v>242305.78</v>
      </c>
      <c r="G52" s="212">
        <v>250000</v>
      </c>
      <c r="H52" s="364">
        <f t="shared" si="5"/>
        <v>249574.96</v>
      </c>
      <c r="I52" s="400">
        <v>3634.59</v>
      </c>
      <c r="J52" s="367">
        <v>245940.37</v>
      </c>
      <c r="K52" s="212">
        <f t="shared" si="4"/>
        <v>242305.78</v>
      </c>
    </row>
    <row r="53" spans="2:11" ht="30" customHeight="1" x14ac:dyDescent="0.3">
      <c r="B53" s="177">
        <v>47</v>
      </c>
      <c r="C53" s="361" t="s">
        <v>222</v>
      </c>
      <c r="D53" s="353" t="s">
        <v>223</v>
      </c>
      <c r="E53" s="283" t="s">
        <v>372</v>
      </c>
      <c r="F53" s="212">
        <v>193958.32</v>
      </c>
      <c r="G53" s="367">
        <v>200000</v>
      </c>
      <c r="H53" s="364">
        <f t="shared" si="5"/>
        <v>199777.08000000002</v>
      </c>
      <c r="I53" s="348">
        <v>2909.38</v>
      </c>
      <c r="J53" s="367">
        <v>196867.7</v>
      </c>
      <c r="K53" s="212">
        <f t="shared" si="4"/>
        <v>193958.32</v>
      </c>
    </row>
    <row r="54" spans="2:11" ht="30" customHeight="1" x14ac:dyDescent="0.3">
      <c r="B54" s="177">
        <v>48</v>
      </c>
      <c r="C54" s="358" t="s">
        <v>594</v>
      </c>
      <c r="D54" s="353" t="s">
        <v>687</v>
      </c>
      <c r="E54" s="283" t="s">
        <v>373</v>
      </c>
      <c r="F54" s="366"/>
      <c r="G54" s="367">
        <v>100000</v>
      </c>
      <c r="H54" s="364">
        <f t="shared" si="5"/>
        <v>100000</v>
      </c>
      <c r="I54" s="349"/>
      <c r="J54" s="367">
        <v>100000</v>
      </c>
      <c r="K54" s="367">
        <v>100000</v>
      </c>
    </row>
    <row r="55" spans="2:11" ht="30" customHeight="1" x14ac:dyDescent="0.3">
      <c r="B55" s="177">
        <v>49</v>
      </c>
      <c r="C55" s="358" t="s">
        <v>595</v>
      </c>
      <c r="D55" s="353" t="s">
        <v>688</v>
      </c>
      <c r="E55" s="283" t="s">
        <v>374</v>
      </c>
      <c r="F55" s="366"/>
      <c r="G55" s="367">
        <v>100000</v>
      </c>
      <c r="H55" s="364">
        <f t="shared" si="5"/>
        <v>100000</v>
      </c>
      <c r="I55" s="349"/>
      <c r="J55" s="367">
        <v>100000</v>
      </c>
      <c r="K55" s="367">
        <v>100000</v>
      </c>
    </row>
    <row r="56" spans="2:11" ht="30" customHeight="1" x14ac:dyDescent="0.3">
      <c r="B56" s="177">
        <v>50</v>
      </c>
      <c r="C56" s="358" t="s">
        <v>596</v>
      </c>
      <c r="D56" s="353" t="s">
        <v>689</v>
      </c>
      <c r="E56" s="283" t="s">
        <v>375</v>
      </c>
      <c r="F56" s="366"/>
      <c r="G56" s="367">
        <v>100000</v>
      </c>
      <c r="H56" s="364">
        <f t="shared" si="5"/>
        <v>100000</v>
      </c>
      <c r="I56" s="349"/>
      <c r="J56" s="367">
        <v>100000</v>
      </c>
      <c r="K56" s="367">
        <v>100000</v>
      </c>
    </row>
    <row r="57" spans="2:11" ht="30" customHeight="1" x14ac:dyDescent="0.3">
      <c r="B57" s="177">
        <v>51</v>
      </c>
      <c r="C57" s="358" t="s">
        <v>597</v>
      </c>
      <c r="D57" s="355" t="s">
        <v>653</v>
      </c>
      <c r="E57" s="283" t="s">
        <v>376</v>
      </c>
      <c r="F57" s="366"/>
      <c r="G57" s="367">
        <v>30000</v>
      </c>
      <c r="H57" s="364">
        <f t="shared" si="5"/>
        <v>30000</v>
      </c>
      <c r="I57" s="402"/>
      <c r="J57" s="367">
        <v>30000</v>
      </c>
      <c r="K57" s="212">
        <f>J57-I57</f>
        <v>30000</v>
      </c>
    </row>
    <row r="58" spans="2:11" ht="30" customHeight="1" x14ac:dyDescent="0.3">
      <c r="B58" s="177">
        <v>52</v>
      </c>
      <c r="C58" s="358" t="s">
        <v>611</v>
      </c>
      <c r="D58" s="340" t="s">
        <v>239</v>
      </c>
      <c r="E58" s="283" t="s">
        <v>377</v>
      </c>
      <c r="F58" s="366"/>
      <c r="G58" s="367">
        <v>100000</v>
      </c>
      <c r="H58" s="364">
        <f t="shared" si="5"/>
        <v>100000</v>
      </c>
      <c r="I58" s="351"/>
      <c r="J58" s="367">
        <v>100000</v>
      </c>
      <c r="K58" s="367">
        <v>100000</v>
      </c>
    </row>
    <row r="59" spans="2:11" ht="30" customHeight="1" x14ac:dyDescent="0.3">
      <c r="B59" s="177">
        <v>53</v>
      </c>
      <c r="C59" s="358" t="s">
        <v>599</v>
      </c>
      <c r="D59" s="359" t="s">
        <v>654</v>
      </c>
      <c r="E59" s="283" t="s">
        <v>562</v>
      </c>
      <c r="F59" s="212">
        <f>J59-I59</f>
        <v>412299.9</v>
      </c>
      <c r="G59" s="367">
        <v>425000</v>
      </c>
      <c r="H59" s="364">
        <f t="shared" si="5"/>
        <v>424668.9</v>
      </c>
      <c r="I59" s="400">
        <v>6184.5</v>
      </c>
      <c r="J59" s="367">
        <v>418484.4</v>
      </c>
      <c r="K59" s="212">
        <f t="shared" ref="K59:K94" si="6">J59-I59</f>
        <v>412299.9</v>
      </c>
    </row>
    <row r="60" spans="2:11" ht="30" customHeight="1" x14ac:dyDescent="0.3">
      <c r="B60" s="177">
        <v>54</v>
      </c>
      <c r="C60" s="357" t="s">
        <v>598</v>
      </c>
      <c r="D60" s="214" t="s">
        <v>655</v>
      </c>
      <c r="E60" s="283" t="s">
        <v>587</v>
      </c>
      <c r="F60" s="212">
        <f>J60-I60</f>
        <v>140358.72</v>
      </c>
      <c r="G60" s="367">
        <v>200000</v>
      </c>
      <c r="H60" s="364">
        <f t="shared" si="5"/>
        <v>144569.48000000001</v>
      </c>
      <c r="I60" s="400">
        <v>2105.38</v>
      </c>
      <c r="J60" s="367">
        <v>142464.1</v>
      </c>
      <c r="K60" s="212">
        <f t="shared" si="6"/>
        <v>140358.72</v>
      </c>
    </row>
    <row r="61" spans="2:11" ht="30" customHeight="1" x14ac:dyDescent="0.3">
      <c r="B61" s="177">
        <v>55</v>
      </c>
      <c r="C61" s="301" t="s">
        <v>600</v>
      </c>
      <c r="D61" s="227" t="s">
        <v>656</v>
      </c>
      <c r="E61" s="283" t="s">
        <v>563</v>
      </c>
      <c r="F61" s="212"/>
      <c r="G61" s="367">
        <v>400000</v>
      </c>
      <c r="H61" s="364">
        <f t="shared" si="5"/>
        <v>5829.72</v>
      </c>
      <c r="I61" s="400">
        <v>5829.72</v>
      </c>
      <c r="J61" s="367"/>
      <c r="K61" s="212">
        <f t="shared" si="6"/>
        <v>-5829.72</v>
      </c>
    </row>
    <row r="62" spans="2:11" ht="30" customHeight="1" x14ac:dyDescent="0.3">
      <c r="B62" s="177">
        <v>56</v>
      </c>
      <c r="C62" s="358" t="s">
        <v>601</v>
      </c>
      <c r="D62" s="359" t="s">
        <v>250</v>
      </c>
      <c r="E62" s="283" t="s">
        <v>382</v>
      </c>
      <c r="F62" s="212">
        <v>387460.21</v>
      </c>
      <c r="G62" s="367">
        <v>400000</v>
      </c>
      <c r="H62" s="364">
        <f t="shared" si="5"/>
        <v>399084.01</v>
      </c>
      <c r="I62" s="400">
        <v>5811.9</v>
      </c>
      <c r="J62" s="367">
        <v>393272.11</v>
      </c>
      <c r="K62" s="212">
        <f t="shared" si="6"/>
        <v>387460.20999999996</v>
      </c>
    </row>
    <row r="63" spans="2:11" ht="30" customHeight="1" x14ac:dyDescent="0.3">
      <c r="B63" s="177">
        <v>57</v>
      </c>
      <c r="C63" s="358" t="s">
        <v>607</v>
      </c>
      <c r="D63" s="340" t="s">
        <v>690</v>
      </c>
      <c r="E63" s="283" t="s">
        <v>383</v>
      </c>
      <c r="F63" s="212">
        <v>242637.2</v>
      </c>
      <c r="G63" s="367">
        <v>250000</v>
      </c>
      <c r="H63" s="364">
        <f t="shared" si="5"/>
        <v>249916.32</v>
      </c>
      <c r="I63" s="400">
        <v>3639.56</v>
      </c>
      <c r="J63" s="367">
        <v>246276.76</v>
      </c>
      <c r="K63" s="212">
        <f t="shared" si="6"/>
        <v>242637.2</v>
      </c>
    </row>
    <row r="64" spans="2:11" ht="30" customHeight="1" x14ac:dyDescent="0.3">
      <c r="B64" s="177">
        <v>58</v>
      </c>
      <c r="C64" s="358" t="s">
        <v>602</v>
      </c>
      <c r="D64" s="340" t="s">
        <v>254</v>
      </c>
      <c r="E64" s="283" t="s">
        <v>384</v>
      </c>
      <c r="F64" s="212">
        <f>J64-I64</f>
        <v>242500</v>
      </c>
      <c r="G64" s="367">
        <v>250000</v>
      </c>
      <c r="H64" s="364">
        <f t="shared" si="5"/>
        <v>250000</v>
      </c>
      <c r="I64" s="400">
        <v>3750</v>
      </c>
      <c r="J64" s="367">
        <v>246250</v>
      </c>
      <c r="K64" s="212">
        <f t="shared" si="6"/>
        <v>242500</v>
      </c>
    </row>
    <row r="65" spans="2:11" ht="30" customHeight="1" x14ac:dyDescent="0.3">
      <c r="B65" s="177">
        <v>59</v>
      </c>
      <c r="C65" s="358" t="s">
        <v>545</v>
      </c>
      <c r="D65" s="359" t="s">
        <v>256</v>
      </c>
      <c r="E65" s="283" t="s">
        <v>385</v>
      </c>
      <c r="F65" s="212">
        <v>242531.69</v>
      </c>
      <c r="G65" s="367">
        <v>250000</v>
      </c>
      <c r="H65" s="364">
        <f t="shared" si="5"/>
        <v>249807.65000000002</v>
      </c>
      <c r="I65" s="400">
        <v>3637.98</v>
      </c>
      <c r="J65" s="367">
        <v>246169.67</v>
      </c>
      <c r="K65" s="212">
        <f t="shared" si="6"/>
        <v>242531.69</v>
      </c>
    </row>
    <row r="66" spans="2:11" ht="30" customHeight="1" x14ac:dyDescent="0.3">
      <c r="B66" s="177">
        <v>60</v>
      </c>
      <c r="C66" s="358" t="s">
        <v>546</v>
      </c>
      <c r="D66" s="188" t="s">
        <v>258</v>
      </c>
      <c r="E66" s="283" t="s">
        <v>648</v>
      </c>
      <c r="F66" s="366"/>
      <c r="G66" s="367">
        <v>75000</v>
      </c>
      <c r="H66" s="364">
        <f t="shared" si="5"/>
        <v>75000</v>
      </c>
      <c r="I66" s="351"/>
      <c r="J66" s="367">
        <v>75000</v>
      </c>
      <c r="K66" s="212">
        <f t="shared" si="6"/>
        <v>75000</v>
      </c>
    </row>
    <row r="67" spans="2:11" ht="30" customHeight="1" x14ac:dyDescent="0.3">
      <c r="B67" s="177">
        <v>61</v>
      </c>
      <c r="C67" s="358" t="s">
        <v>547</v>
      </c>
      <c r="D67" s="340" t="s">
        <v>260</v>
      </c>
      <c r="E67" s="283" t="s">
        <v>387</v>
      </c>
      <c r="F67" s="366"/>
      <c r="G67" s="367">
        <v>150000</v>
      </c>
      <c r="H67" s="364">
        <f t="shared" si="5"/>
        <v>150000</v>
      </c>
      <c r="I67" s="351"/>
      <c r="J67" s="367">
        <v>150000</v>
      </c>
      <c r="K67" s="212">
        <f t="shared" si="6"/>
        <v>150000</v>
      </c>
    </row>
    <row r="68" spans="2:11" ht="30" customHeight="1" x14ac:dyDescent="0.3">
      <c r="B68" s="177">
        <v>62</v>
      </c>
      <c r="C68" s="358" t="s">
        <v>548</v>
      </c>
      <c r="D68" s="340" t="s">
        <v>262</v>
      </c>
      <c r="E68" s="283" t="s">
        <v>388</v>
      </c>
      <c r="F68" s="366"/>
      <c r="G68" s="367">
        <v>100000</v>
      </c>
      <c r="H68" s="364">
        <f t="shared" si="5"/>
        <v>100000</v>
      </c>
      <c r="I68" s="351"/>
      <c r="J68" s="367">
        <v>100000</v>
      </c>
      <c r="K68" s="212">
        <f t="shared" si="6"/>
        <v>100000</v>
      </c>
    </row>
    <row r="69" spans="2:11" ht="30" customHeight="1" x14ac:dyDescent="0.3">
      <c r="B69" s="177">
        <v>63</v>
      </c>
      <c r="C69" s="358" t="s">
        <v>549</v>
      </c>
      <c r="D69" s="340" t="s">
        <v>264</v>
      </c>
      <c r="E69" s="283" t="s">
        <v>389</v>
      </c>
      <c r="F69" s="370"/>
      <c r="G69" s="367">
        <v>250000</v>
      </c>
      <c r="H69" s="364">
        <f t="shared" si="5"/>
        <v>250000</v>
      </c>
      <c r="I69" s="351"/>
      <c r="J69" s="367">
        <v>250000</v>
      </c>
      <c r="K69" s="212">
        <f t="shared" si="6"/>
        <v>250000</v>
      </c>
    </row>
    <row r="70" spans="2:11" ht="30" customHeight="1" x14ac:dyDescent="0.3">
      <c r="B70" s="177">
        <v>64</v>
      </c>
      <c r="C70" s="358" t="s">
        <v>550</v>
      </c>
      <c r="D70" s="340" t="s">
        <v>266</v>
      </c>
      <c r="E70" s="283" t="s">
        <v>390</v>
      </c>
      <c r="F70" s="367">
        <f>J70-I70</f>
        <v>193274.23</v>
      </c>
      <c r="G70" s="367">
        <v>200000</v>
      </c>
      <c r="H70" s="364">
        <f t="shared" si="5"/>
        <v>199072.44999999998</v>
      </c>
      <c r="I70" s="400">
        <v>2899.11</v>
      </c>
      <c r="J70" s="367">
        <v>196173.34</v>
      </c>
      <c r="K70" s="212">
        <f>J70-I70</f>
        <v>193274.23</v>
      </c>
    </row>
    <row r="71" spans="2:11" ht="30" customHeight="1" x14ac:dyDescent="0.3">
      <c r="B71" s="177">
        <v>65</v>
      </c>
      <c r="C71" s="358" t="s">
        <v>551</v>
      </c>
      <c r="D71" s="340" t="s">
        <v>270</v>
      </c>
      <c r="E71" s="283" t="s">
        <v>391</v>
      </c>
      <c r="F71" s="370"/>
      <c r="G71" s="367">
        <v>150000</v>
      </c>
      <c r="H71" s="364">
        <f t="shared" ref="H71:H106" si="7">I71+J71</f>
        <v>150000</v>
      </c>
      <c r="I71" s="351"/>
      <c r="J71" s="367">
        <v>150000</v>
      </c>
      <c r="K71" s="212">
        <f t="shared" si="6"/>
        <v>150000</v>
      </c>
    </row>
    <row r="72" spans="2:11" ht="30" customHeight="1" x14ac:dyDescent="0.3">
      <c r="B72" s="177">
        <v>66</v>
      </c>
      <c r="C72" s="301" t="s">
        <v>553</v>
      </c>
      <c r="D72" s="340" t="s">
        <v>272</v>
      </c>
      <c r="E72" s="283" t="s">
        <v>392</v>
      </c>
      <c r="F72" s="367"/>
      <c r="G72" s="367">
        <v>200000</v>
      </c>
      <c r="H72" s="364">
        <f t="shared" si="7"/>
        <v>0</v>
      </c>
      <c r="I72" s="351"/>
      <c r="J72" s="367"/>
      <c r="K72" s="212">
        <f t="shared" si="6"/>
        <v>0</v>
      </c>
    </row>
    <row r="73" spans="2:11" ht="30" customHeight="1" x14ac:dyDescent="0.3">
      <c r="B73" s="177">
        <v>67</v>
      </c>
      <c r="C73" s="358" t="s">
        <v>552</v>
      </c>
      <c r="D73" s="340" t="s">
        <v>276</v>
      </c>
      <c r="E73" s="283" t="s">
        <v>393</v>
      </c>
      <c r="F73" s="370"/>
      <c r="G73" s="367">
        <v>150000</v>
      </c>
      <c r="H73" s="364">
        <f t="shared" si="7"/>
        <v>150000</v>
      </c>
      <c r="I73" s="351"/>
      <c r="J73" s="367">
        <v>150000</v>
      </c>
      <c r="K73" s="212">
        <f t="shared" si="6"/>
        <v>150000</v>
      </c>
    </row>
    <row r="74" spans="2:11" ht="30" customHeight="1" x14ac:dyDescent="0.3">
      <c r="B74" s="177">
        <v>68</v>
      </c>
      <c r="C74" s="358" t="s">
        <v>608</v>
      </c>
      <c r="D74" s="340" t="s">
        <v>691</v>
      </c>
      <c r="E74" s="283" t="s">
        <v>394</v>
      </c>
      <c r="F74" s="367">
        <v>291007.63</v>
      </c>
      <c r="G74" s="367">
        <v>300000</v>
      </c>
      <c r="H74" s="364">
        <f t="shared" si="7"/>
        <v>299737.84999999998</v>
      </c>
      <c r="I74" s="400">
        <v>4365.1099999999997</v>
      </c>
      <c r="J74" s="367">
        <v>295372.74</v>
      </c>
      <c r="K74" s="212">
        <f t="shared" si="6"/>
        <v>291007.63</v>
      </c>
    </row>
    <row r="75" spans="2:11" ht="30" customHeight="1" x14ac:dyDescent="0.3">
      <c r="B75" s="177">
        <v>69</v>
      </c>
      <c r="C75" s="358" t="s">
        <v>603</v>
      </c>
      <c r="D75" s="359" t="s">
        <v>282</v>
      </c>
      <c r="E75" s="283" t="s">
        <v>395</v>
      </c>
      <c r="F75" s="367">
        <v>193912.38</v>
      </c>
      <c r="G75" s="367">
        <v>200000</v>
      </c>
      <c r="H75" s="364">
        <f t="shared" si="7"/>
        <v>199729.76</v>
      </c>
      <c r="I75" s="400">
        <v>2908.69</v>
      </c>
      <c r="J75" s="367">
        <v>196821.07</v>
      </c>
      <c r="K75" s="212">
        <f t="shared" si="6"/>
        <v>193912.38</v>
      </c>
    </row>
    <row r="76" spans="2:11" ht="30" customHeight="1" x14ac:dyDescent="0.3">
      <c r="B76" s="177">
        <v>70</v>
      </c>
      <c r="C76" s="301" t="s">
        <v>604</v>
      </c>
      <c r="D76" s="340" t="s">
        <v>285</v>
      </c>
      <c r="E76" s="283" t="s">
        <v>396</v>
      </c>
      <c r="F76" s="367"/>
      <c r="G76" s="367">
        <v>200000</v>
      </c>
      <c r="H76" s="364">
        <f t="shared" si="7"/>
        <v>0</v>
      </c>
      <c r="I76" s="351"/>
      <c r="J76" s="367"/>
      <c r="K76" s="212">
        <f t="shared" si="6"/>
        <v>0</v>
      </c>
    </row>
    <row r="77" spans="2:11" ht="30" customHeight="1" x14ac:dyDescent="0.3">
      <c r="B77" s="177">
        <v>71</v>
      </c>
      <c r="C77" s="301" t="s">
        <v>605</v>
      </c>
      <c r="D77" s="340" t="s">
        <v>287</v>
      </c>
      <c r="E77" s="283" t="s">
        <v>397</v>
      </c>
      <c r="F77" s="367"/>
      <c r="G77" s="367">
        <v>200000</v>
      </c>
      <c r="H77" s="364">
        <f t="shared" si="7"/>
        <v>2909.66</v>
      </c>
      <c r="I77" s="351">
        <v>2909.66</v>
      </c>
      <c r="J77" s="367"/>
      <c r="K77" s="212">
        <f t="shared" si="6"/>
        <v>-2909.66</v>
      </c>
    </row>
    <row r="78" spans="2:11" ht="30" customHeight="1" x14ac:dyDescent="0.3">
      <c r="B78" s="177">
        <v>72</v>
      </c>
      <c r="C78" s="358" t="s">
        <v>606</v>
      </c>
      <c r="D78" s="340" t="s">
        <v>289</v>
      </c>
      <c r="E78" s="283" t="s">
        <v>398</v>
      </c>
      <c r="F78" s="367">
        <f>J78-I78</f>
        <v>193957.2</v>
      </c>
      <c r="G78" s="367">
        <v>200000</v>
      </c>
      <c r="H78" s="364">
        <f t="shared" si="7"/>
        <v>199775.91999999998</v>
      </c>
      <c r="I78" s="400">
        <v>2909.36</v>
      </c>
      <c r="J78" s="367">
        <v>196866.56</v>
      </c>
      <c r="K78" s="212">
        <f t="shared" si="6"/>
        <v>193957.2</v>
      </c>
    </row>
    <row r="79" spans="2:11" ht="30" customHeight="1" x14ac:dyDescent="0.3">
      <c r="B79" s="177">
        <v>73</v>
      </c>
      <c r="C79" s="358" t="s">
        <v>609</v>
      </c>
      <c r="D79" s="340" t="s">
        <v>657</v>
      </c>
      <c r="E79" s="283" t="s">
        <v>399</v>
      </c>
      <c r="F79" s="370"/>
      <c r="G79" s="367">
        <v>100000</v>
      </c>
      <c r="H79" s="364">
        <f t="shared" si="7"/>
        <v>100000</v>
      </c>
      <c r="I79" s="351"/>
      <c r="J79" s="367">
        <v>100000</v>
      </c>
      <c r="K79" s="212">
        <f t="shared" si="6"/>
        <v>100000</v>
      </c>
    </row>
    <row r="80" spans="2:11" ht="30" customHeight="1" x14ac:dyDescent="0.3">
      <c r="B80" s="177">
        <v>74</v>
      </c>
      <c r="C80" s="357" t="s">
        <v>218</v>
      </c>
      <c r="D80" s="283" t="s">
        <v>219</v>
      </c>
      <c r="E80" s="283" t="s">
        <v>400</v>
      </c>
      <c r="F80" s="212">
        <f>J80-I80</f>
        <v>291260.38</v>
      </c>
      <c r="G80" s="212">
        <v>300000</v>
      </c>
      <c r="H80" s="364">
        <f t="shared" si="7"/>
        <v>300000</v>
      </c>
      <c r="I80" s="400">
        <v>4369.8100000000004</v>
      </c>
      <c r="J80" s="367">
        <v>295630.19</v>
      </c>
      <c r="K80" s="212">
        <f t="shared" si="6"/>
        <v>291260.38</v>
      </c>
    </row>
    <row r="81" spans="2:11" ht="30" customHeight="1" x14ac:dyDescent="0.3">
      <c r="B81" s="177">
        <v>75</v>
      </c>
      <c r="C81" s="358" t="s">
        <v>592</v>
      </c>
      <c r="D81" s="340" t="s">
        <v>658</v>
      </c>
      <c r="E81" s="283" t="s">
        <v>523</v>
      </c>
      <c r="F81" s="370"/>
      <c r="G81" s="367">
        <v>100000</v>
      </c>
      <c r="H81" s="364">
        <f t="shared" si="7"/>
        <v>100000</v>
      </c>
      <c r="I81" s="351"/>
      <c r="J81" s="367">
        <v>100000</v>
      </c>
      <c r="K81" s="212">
        <f t="shared" si="6"/>
        <v>100000</v>
      </c>
    </row>
    <row r="82" spans="2:11" ht="30" customHeight="1" x14ac:dyDescent="0.3">
      <c r="B82" s="177">
        <v>76</v>
      </c>
      <c r="C82" s="301" t="s">
        <v>543</v>
      </c>
      <c r="D82" s="340" t="s">
        <v>659</v>
      </c>
      <c r="E82" s="283" t="s">
        <v>649</v>
      </c>
      <c r="F82" s="370"/>
      <c r="G82" s="367">
        <v>100000</v>
      </c>
      <c r="H82" s="364">
        <f t="shared" si="7"/>
        <v>0</v>
      </c>
      <c r="I82" s="351"/>
      <c r="J82" s="367"/>
      <c r="K82" s="212">
        <f t="shared" si="6"/>
        <v>0</v>
      </c>
    </row>
    <row r="83" spans="2:11" ht="30" customHeight="1" x14ac:dyDescent="0.3">
      <c r="B83" s="177">
        <v>77</v>
      </c>
      <c r="C83" s="358" t="s">
        <v>544</v>
      </c>
      <c r="D83" s="359" t="s">
        <v>660</v>
      </c>
      <c r="E83" s="283" t="s">
        <v>504</v>
      </c>
      <c r="F83" s="370"/>
      <c r="G83" s="367">
        <v>100000</v>
      </c>
      <c r="H83" s="364">
        <f t="shared" si="7"/>
        <v>100000</v>
      </c>
      <c r="I83" s="400"/>
      <c r="J83" s="367">
        <v>100000</v>
      </c>
      <c r="K83" s="212">
        <f t="shared" si="6"/>
        <v>100000</v>
      </c>
    </row>
    <row r="84" spans="2:11" ht="30" customHeight="1" x14ac:dyDescent="0.3">
      <c r="B84" s="177">
        <v>78</v>
      </c>
      <c r="C84" s="358" t="s">
        <v>554</v>
      </c>
      <c r="D84" s="359" t="s">
        <v>661</v>
      </c>
      <c r="E84" s="283" t="s">
        <v>505</v>
      </c>
      <c r="F84" s="370"/>
      <c r="G84" s="367">
        <v>100000</v>
      </c>
      <c r="H84" s="364">
        <f t="shared" si="7"/>
        <v>100000</v>
      </c>
      <c r="I84" s="400"/>
      <c r="J84" s="367">
        <v>100000</v>
      </c>
      <c r="K84" s="212">
        <f t="shared" si="6"/>
        <v>100000</v>
      </c>
    </row>
    <row r="85" spans="2:11" ht="30" customHeight="1" x14ac:dyDescent="0.3">
      <c r="B85" s="177">
        <v>79</v>
      </c>
      <c r="C85" s="358" t="s">
        <v>555</v>
      </c>
      <c r="D85" s="359" t="s">
        <v>662</v>
      </c>
      <c r="E85" s="283" t="s">
        <v>506</v>
      </c>
      <c r="F85" s="370"/>
      <c r="G85" s="367">
        <v>100000</v>
      </c>
      <c r="H85" s="364">
        <f t="shared" si="7"/>
        <v>100000</v>
      </c>
      <c r="I85" s="400"/>
      <c r="J85" s="367">
        <v>100000</v>
      </c>
      <c r="K85" s="212">
        <f t="shared" si="6"/>
        <v>100000</v>
      </c>
    </row>
    <row r="86" spans="2:11" ht="30" customHeight="1" x14ac:dyDescent="0.3">
      <c r="B86" s="177">
        <v>80</v>
      </c>
      <c r="C86" s="358" t="s">
        <v>556</v>
      </c>
      <c r="D86" s="340" t="s">
        <v>663</v>
      </c>
      <c r="E86" s="283" t="s">
        <v>507</v>
      </c>
      <c r="F86" s="367">
        <f>J86-I86</f>
        <v>145445.59</v>
      </c>
      <c r="G86" s="367">
        <v>150000</v>
      </c>
      <c r="H86" s="364">
        <f>I86+J86</f>
        <v>149808.97</v>
      </c>
      <c r="I86" s="400">
        <v>2181.69</v>
      </c>
      <c r="J86" s="367">
        <v>147627.28</v>
      </c>
      <c r="K86" s="212">
        <f>J86-I86</f>
        <v>145445.59</v>
      </c>
    </row>
    <row r="87" spans="2:11" ht="30" customHeight="1" x14ac:dyDescent="0.3">
      <c r="B87" s="177">
        <v>81</v>
      </c>
      <c r="C87" s="301" t="s">
        <v>593</v>
      </c>
      <c r="D87" s="340" t="s">
        <v>664</v>
      </c>
      <c r="E87" s="283" t="s">
        <v>508</v>
      </c>
      <c r="F87" s="367"/>
      <c r="G87" s="367">
        <v>150000</v>
      </c>
      <c r="H87" s="364">
        <f t="shared" si="7"/>
        <v>2182.5</v>
      </c>
      <c r="I87" s="400">
        <v>2182.5</v>
      </c>
      <c r="J87" s="367"/>
      <c r="K87" s="212">
        <f t="shared" si="6"/>
        <v>-2182.5</v>
      </c>
    </row>
    <row r="88" spans="2:11" ht="30" customHeight="1" x14ac:dyDescent="0.3">
      <c r="B88" s="177">
        <v>82</v>
      </c>
      <c r="C88" s="301" t="s">
        <v>542</v>
      </c>
      <c r="D88" s="340" t="s">
        <v>665</v>
      </c>
      <c r="E88" s="283" t="s">
        <v>509</v>
      </c>
      <c r="F88" s="367"/>
      <c r="G88" s="367">
        <v>150000</v>
      </c>
      <c r="H88" s="364">
        <f t="shared" si="7"/>
        <v>0</v>
      </c>
      <c r="I88" s="400"/>
      <c r="J88" s="367"/>
      <c r="K88" s="212">
        <f t="shared" si="6"/>
        <v>0</v>
      </c>
    </row>
    <row r="89" spans="2:11" ht="30" customHeight="1" x14ac:dyDescent="0.3">
      <c r="B89" s="177">
        <v>83</v>
      </c>
      <c r="C89" s="358" t="s">
        <v>541</v>
      </c>
      <c r="D89" s="359" t="s">
        <v>666</v>
      </c>
      <c r="E89" s="283" t="s">
        <v>510</v>
      </c>
      <c r="F89" s="367">
        <f>J89-I89</f>
        <v>145144.07</v>
      </c>
      <c r="G89" s="367">
        <v>150000</v>
      </c>
      <c r="H89" s="364">
        <f>I89+J89</f>
        <v>149498.39000000001</v>
      </c>
      <c r="I89" s="400">
        <v>2177.16</v>
      </c>
      <c r="J89" s="367">
        <v>147321.23000000001</v>
      </c>
      <c r="K89" s="212">
        <f t="shared" si="6"/>
        <v>145144.07</v>
      </c>
    </row>
    <row r="90" spans="2:11" ht="30" customHeight="1" x14ac:dyDescent="0.3">
      <c r="B90" s="177">
        <v>84</v>
      </c>
      <c r="C90" s="358" t="s">
        <v>539</v>
      </c>
      <c r="D90" s="340" t="s">
        <v>667</v>
      </c>
      <c r="E90" s="283" t="s">
        <v>511</v>
      </c>
      <c r="F90" s="367">
        <f>J90-I90</f>
        <v>145292.87</v>
      </c>
      <c r="G90" s="367">
        <v>150000</v>
      </c>
      <c r="H90" s="364">
        <f t="shared" si="7"/>
        <v>149651.65000000002</v>
      </c>
      <c r="I90" s="400">
        <v>2179.39</v>
      </c>
      <c r="J90" s="367">
        <v>147472.26</v>
      </c>
      <c r="K90" s="212">
        <f t="shared" si="6"/>
        <v>145292.87</v>
      </c>
    </row>
    <row r="91" spans="2:11" ht="30" customHeight="1" x14ac:dyDescent="0.3">
      <c r="B91" s="177">
        <v>85</v>
      </c>
      <c r="C91" s="358" t="s">
        <v>559</v>
      </c>
      <c r="D91" s="340" t="s">
        <v>668</v>
      </c>
      <c r="E91" s="283" t="s">
        <v>512</v>
      </c>
      <c r="F91" s="367">
        <f>J91-I91</f>
        <v>193800.11</v>
      </c>
      <c r="G91" s="367">
        <v>200000</v>
      </c>
      <c r="H91" s="364">
        <f t="shared" si="7"/>
        <v>199614.13</v>
      </c>
      <c r="I91" s="400">
        <v>2907.01</v>
      </c>
      <c r="J91" s="367">
        <v>196707.12</v>
      </c>
      <c r="K91" s="212">
        <f t="shared" si="6"/>
        <v>193800.11</v>
      </c>
    </row>
    <row r="92" spans="2:11" ht="30" customHeight="1" x14ac:dyDescent="0.3">
      <c r="B92" s="177">
        <v>86</v>
      </c>
      <c r="C92" s="301" t="s">
        <v>560</v>
      </c>
      <c r="D92" s="340" t="s">
        <v>669</v>
      </c>
      <c r="E92" s="283" t="s">
        <v>513</v>
      </c>
      <c r="F92" s="367"/>
      <c r="G92" s="367">
        <v>200000</v>
      </c>
      <c r="H92" s="364">
        <f t="shared" si="7"/>
        <v>2909.4</v>
      </c>
      <c r="I92" s="400">
        <v>2909.4</v>
      </c>
      <c r="J92" s="367"/>
      <c r="K92" s="212">
        <f t="shared" si="6"/>
        <v>-2909.4</v>
      </c>
    </row>
    <row r="93" spans="2:11" ht="30" customHeight="1" x14ac:dyDescent="0.3">
      <c r="B93" s="177">
        <v>87</v>
      </c>
      <c r="C93" s="358" t="s">
        <v>540</v>
      </c>
      <c r="D93" s="359" t="s">
        <v>670</v>
      </c>
      <c r="E93" s="283" t="s">
        <v>514</v>
      </c>
      <c r="F93" s="367">
        <f>J93-I93</f>
        <v>193493.45</v>
      </c>
      <c r="G93" s="367">
        <v>200000</v>
      </c>
      <c r="H93" s="364">
        <f t="shared" si="7"/>
        <v>199298.25</v>
      </c>
      <c r="I93" s="400">
        <v>2902.4</v>
      </c>
      <c r="J93" s="367">
        <v>196395.85</v>
      </c>
      <c r="K93" s="212">
        <f t="shared" si="6"/>
        <v>193493.45</v>
      </c>
    </row>
    <row r="94" spans="2:11" ht="30" customHeight="1" x14ac:dyDescent="0.3">
      <c r="B94" s="177">
        <v>88</v>
      </c>
      <c r="C94" s="358" t="s">
        <v>557</v>
      </c>
      <c r="D94" s="340" t="s">
        <v>671</v>
      </c>
      <c r="E94" s="283" t="s">
        <v>515</v>
      </c>
      <c r="F94" s="370"/>
      <c r="G94" s="367">
        <v>190000</v>
      </c>
      <c r="H94" s="364">
        <f t="shared" si="7"/>
        <v>190000</v>
      </c>
      <c r="I94" s="400"/>
      <c r="J94" s="367">
        <v>190000</v>
      </c>
      <c r="K94" s="212">
        <f t="shared" si="6"/>
        <v>190000</v>
      </c>
    </row>
    <row r="95" spans="2:11" ht="30" customHeight="1" x14ac:dyDescent="0.3">
      <c r="B95" s="177">
        <v>89</v>
      </c>
      <c r="C95" s="358" t="s">
        <v>558</v>
      </c>
      <c r="D95" s="340" t="s">
        <v>672</v>
      </c>
      <c r="E95" s="283" t="s">
        <v>516</v>
      </c>
      <c r="F95" s="370"/>
      <c r="G95" s="367">
        <v>250000</v>
      </c>
      <c r="H95" s="364">
        <f t="shared" si="7"/>
        <v>25000</v>
      </c>
      <c r="I95" s="400"/>
      <c r="J95" s="367">
        <v>25000</v>
      </c>
      <c r="K95" s="212">
        <v>250000</v>
      </c>
    </row>
    <row r="96" spans="2:11" ht="30" customHeight="1" x14ac:dyDescent="0.3">
      <c r="B96" s="177">
        <v>90</v>
      </c>
      <c r="C96" s="357" t="s">
        <v>537</v>
      </c>
      <c r="D96" s="340" t="s">
        <v>673</v>
      </c>
      <c r="E96" s="283" t="s">
        <v>517</v>
      </c>
      <c r="F96" s="367">
        <f>J96-I96</f>
        <v>242715.04</v>
      </c>
      <c r="G96" s="367">
        <v>250000</v>
      </c>
      <c r="H96" s="364">
        <v>250113.28</v>
      </c>
      <c r="I96" s="400">
        <v>3642.53</v>
      </c>
      <c r="J96" s="367">
        <v>246357.57</v>
      </c>
      <c r="K96" s="212">
        <f t="shared" ref="K96:K103" si="8">J96-I96</f>
        <v>242715.04</v>
      </c>
    </row>
    <row r="97" spans="2:11" ht="30" customHeight="1" x14ac:dyDescent="0.3">
      <c r="B97" s="177">
        <v>91</v>
      </c>
      <c r="C97" s="357" t="s">
        <v>577</v>
      </c>
      <c r="D97" s="214" t="s">
        <v>674</v>
      </c>
      <c r="E97" s="283" t="s">
        <v>578</v>
      </c>
      <c r="F97" s="366"/>
      <c r="G97" s="212">
        <v>100000</v>
      </c>
      <c r="H97" s="364">
        <f t="shared" si="7"/>
        <v>100000</v>
      </c>
      <c r="I97" s="347"/>
      <c r="J97" s="212">
        <v>100000</v>
      </c>
      <c r="K97" s="212">
        <f t="shared" si="8"/>
        <v>100000</v>
      </c>
    </row>
    <row r="98" spans="2:11" ht="30" customHeight="1" x14ac:dyDescent="0.3">
      <c r="B98" s="177">
        <v>92</v>
      </c>
      <c r="C98" s="357" t="s">
        <v>591</v>
      </c>
      <c r="D98" s="214" t="s">
        <v>675</v>
      </c>
      <c r="E98" s="283" t="s">
        <v>580</v>
      </c>
      <c r="F98" s="366"/>
      <c r="G98" s="212">
        <v>100000</v>
      </c>
      <c r="H98" s="364">
        <f t="shared" si="7"/>
        <v>100000</v>
      </c>
      <c r="I98" s="347"/>
      <c r="J98" s="212">
        <v>100000</v>
      </c>
      <c r="K98" s="212">
        <f t="shared" si="8"/>
        <v>100000</v>
      </c>
    </row>
    <row r="99" spans="2:11" ht="30" customHeight="1" x14ac:dyDescent="0.3">
      <c r="B99" s="177">
        <v>93</v>
      </c>
      <c r="C99" s="357" t="s">
        <v>534</v>
      </c>
      <c r="D99" s="283" t="s">
        <v>676</v>
      </c>
      <c r="E99" s="283" t="s">
        <v>535</v>
      </c>
      <c r="F99" s="366"/>
      <c r="G99" s="212">
        <v>25000</v>
      </c>
      <c r="H99" s="364">
        <f t="shared" si="7"/>
        <v>25000</v>
      </c>
      <c r="I99" s="347"/>
      <c r="J99" s="212">
        <v>25000</v>
      </c>
      <c r="K99" s="212">
        <f t="shared" si="8"/>
        <v>25000</v>
      </c>
    </row>
    <row r="100" spans="2:11" ht="30" customHeight="1" x14ac:dyDescent="0.3">
      <c r="B100" s="177">
        <v>94</v>
      </c>
      <c r="C100" s="301" t="s">
        <v>538</v>
      </c>
      <c r="D100" s="214" t="s">
        <v>677</v>
      </c>
      <c r="E100" s="283" t="s">
        <v>532</v>
      </c>
      <c r="F100" s="370"/>
      <c r="G100" s="367">
        <v>75000</v>
      </c>
      <c r="H100" s="364">
        <f t="shared" si="7"/>
        <v>0</v>
      </c>
      <c r="I100" s="352"/>
      <c r="J100" s="367"/>
      <c r="K100" s="212">
        <f t="shared" si="8"/>
        <v>0</v>
      </c>
    </row>
    <row r="101" spans="2:11" ht="30" customHeight="1" x14ac:dyDescent="0.3">
      <c r="B101" s="177">
        <v>95</v>
      </c>
      <c r="C101" s="301" t="s">
        <v>610</v>
      </c>
      <c r="D101" s="342" t="s">
        <v>678</v>
      </c>
      <c r="E101" s="283" t="s">
        <v>564</v>
      </c>
      <c r="F101" s="370"/>
      <c r="G101" s="367">
        <v>75000</v>
      </c>
      <c r="H101" s="364">
        <f t="shared" si="7"/>
        <v>75000</v>
      </c>
      <c r="I101" s="351"/>
      <c r="J101" s="367">
        <v>75000</v>
      </c>
      <c r="K101" s="212">
        <f t="shared" si="8"/>
        <v>75000</v>
      </c>
    </row>
    <row r="102" spans="2:11" ht="30" customHeight="1" x14ac:dyDescent="0.3">
      <c r="B102" s="177">
        <v>96</v>
      </c>
      <c r="C102" s="213" t="s">
        <v>612</v>
      </c>
      <c r="D102" s="214" t="s">
        <v>679</v>
      </c>
      <c r="E102" s="283" t="s">
        <v>583</v>
      </c>
      <c r="F102" s="367"/>
      <c r="G102" s="367">
        <v>200000</v>
      </c>
      <c r="H102" s="364">
        <f t="shared" si="7"/>
        <v>2909.9</v>
      </c>
      <c r="I102" s="403">
        <v>2909.9</v>
      </c>
      <c r="J102" s="367"/>
      <c r="K102" s="212">
        <f t="shared" si="8"/>
        <v>-2909.9</v>
      </c>
    </row>
    <row r="103" spans="2:11" ht="30" customHeight="1" x14ac:dyDescent="0.3">
      <c r="B103" s="177">
        <v>97</v>
      </c>
      <c r="C103" s="213" t="s">
        <v>613</v>
      </c>
      <c r="D103" s="214" t="s">
        <v>680</v>
      </c>
      <c r="E103" s="283" t="s">
        <v>584</v>
      </c>
      <c r="F103" s="367"/>
      <c r="G103" s="367">
        <v>200000</v>
      </c>
      <c r="H103" s="364">
        <f t="shared" si="7"/>
        <v>0</v>
      </c>
      <c r="I103" s="352"/>
      <c r="J103" s="367"/>
      <c r="K103" s="212">
        <f t="shared" si="8"/>
        <v>0</v>
      </c>
    </row>
    <row r="104" spans="2:11" ht="30" customHeight="1" x14ac:dyDescent="0.3">
      <c r="B104" s="177">
        <v>98</v>
      </c>
      <c r="C104" s="213" t="s">
        <v>588</v>
      </c>
      <c r="D104" s="283" t="s">
        <v>681</v>
      </c>
      <c r="E104" s="283" t="s">
        <v>589</v>
      </c>
      <c r="F104" s="212"/>
      <c r="G104" s="212">
        <v>250000</v>
      </c>
      <c r="H104" s="347">
        <v>250000</v>
      </c>
      <c r="I104" s="347">
        <v>2909.4</v>
      </c>
      <c r="J104" s="212"/>
      <c r="K104" s="212"/>
    </row>
    <row r="105" spans="2:11" ht="30" customHeight="1" x14ac:dyDescent="0.3">
      <c r="B105" s="177">
        <v>99</v>
      </c>
      <c r="C105" s="213" t="s">
        <v>647</v>
      </c>
      <c r="D105" s="283" t="s">
        <v>682</v>
      </c>
      <c r="E105" s="354" t="s">
        <v>620</v>
      </c>
      <c r="F105" s="212"/>
      <c r="G105" s="367">
        <v>200000</v>
      </c>
      <c r="H105" s="364">
        <f t="shared" si="7"/>
        <v>0</v>
      </c>
      <c r="I105" s="347"/>
      <c r="J105" s="212"/>
      <c r="K105" s="212"/>
    </row>
    <row r="106" spans="2:11" ht="30" customHeight="1" x14ac:dyDescent="0.3">
      <c r="B106" s="177">
        <v>100</v>
      </c>
      <c r="C106" s="231" t="s">
        <v>650</v>
      </c>
      <c r="D106" s="283" t="s">
        <v>683</v>
      </c>
      <c r="E106" s="356" t="s">
        <v>651</v>
      </c>
      <c r="F106" s="366"/>
      <c r="G106" s="367">
        <v>50000</v>
      </c>
      <c r="H106" s="364">
        <f t="shared" si="7"/>
        <v>0</v>
      </c>
      <c r="I106" s="347"/>
      <c r="J106" s="212"/>
      <c r="K106" s="212"/>
    </row>
    <row r="107" spans="2:11" ht="30" customHeight="1" x14ac:dyDescent="0.3">
      <c r="B107" s="177">
        <v>101</v>
      </c>
      <c r="F107" s="372">
        <f>SUM(F7:F106)</f>
        <v>11624505.579999998</v>
      </c>
      <c r="G107" s="372">
        <f t="shared" ref="G107:K107" si="9">SUM(G7:G106)</f>
        <v>18190000</v>
      </c>
      <c r="H107" s="371">
        <f t="shared" si="9"/>
        <v>15335487.520000003</v>
      </c>
      <c r="I107" s="372">
        <f t="shared" si="9"/>
        <v>190815.91999999998</v>
      </c>
      <c r="J107" s="372">
        <f t="shared" si="9"/>
        <v>14897467.82</v>
      </c>
      <c r="K107" s="372">
        <f t="shared" si="9"/>
        <v>14934561.299999995</v>
      </c>
    </row>
    <row r="108" spans="2:11" x14ac:dyDescent="0.3">
      <c r="H108" s="219">
        <v>14269710.970000001</v>
      </c>
    </row>
    <row r="109" spans="2:11" x14ac:dyDescent="0.3">
      <c r="F109" s="220"/>
      <c r="H109" s="220">
        <f>H107-H108</f>
        <v>1065776.5500000026</v>
      </c>
    </row>
  </sheetData>
  <mergeCells count="12">
    <mergeCell ref="K5:K6"/>
    <mergeCell ref="D5:D6"/>
    <mergeCell ref="F5:F6"/>
    <mergeCell ref="G5:G6"/>
    <mergeCell ref="H5:H6"/>
    <mergeCell ref="I5:I6"/>
    <mergeCell ref="J5:J6"/>
    <mergeCell ref="B2:D2"/>
    <mergeCell ref="B3:D3"/>
    <mergeCell ref="B5:B6"/>
    <mergeCell ref="C5:C6"/>
    <mergeCell ref="E5:E6"/>
  </mergeCells>
  <pageMargins left="0.17" right="0.17" top="0.17" bottom="0.17" header="0.3" footer="0.3"/>
  <pageSetup paperSize="9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0"/>
  <sheetViews>
    <sheetView workbookViewId="0">
      <selection activeCell="B22" sqref="B22"/>
    </sheetView>
  </sheetViews>
  <sheetFormatPr defaultRowHeight="14.4" x14ac:dyDescent="0.3"/>
  <cols>
    <col min="2" max="2" width="37.44140625" customWidth="1"/>
    <col min="3" max="3" width="14.33203125" bestFit="1" customWidth="1"/>
  </cols>
  <sheetData>
    <row r="3" spans="2:4" x14ac:dyDescent="0.3">
      <c r="B3" s="411" t="s">
        <v>412</v>
      </c>
      <c r="C3" s="411"/>
      <c r="D3" s="411"/>
    </row>
    <row r="4" spans="2:4" x14ac:dyDescent="0.3">
      <c r="B4" s="411" t="s">
        <v>413</v>
      </c>
      <c r="C4" s="411"/>
      <c r="D4" s="411"/>
    </row>
    <row r="5" spans="2:4" x14ac:dyDescent="0.3">
      <c r="B5" s="324" t="s">
        <v>590</v>
      </c>
      <c r="C5" s="267"/>
      <c r="D5" s="267"/>
    </row>
    <row r="6" spans="2:4" x14ac:dyDescent="0.3">
      <c r="B6" s="140" t="s">
        <v>711</v>
      </c>
    </row>
    <row r="7" spans="2:4" ht="22.5" customHeight="1" x14ac:dyDescent="0.3">
      <c r="B7" s="384" t="s">
        <v>707</v>
      </c>
      <c r="C7" s="409">
        <v>3030000</v>
      </c>
    </row>
    <row r="8" spans="2:4" ht="24" customHeight="1" x14ac:dyDescent="0.3">
      <c r="B8" s="384" t="s">
        <v>708</v>
      </c>
      <c r="C8" s="409">
        <v>12740275.859999999</v>
      </c>
    </row>
    <row r="9" spans="2:4" ht="28.5" customHeight="1" x14ac:dyDescent="0.3">
      <c r="B9" s="384" t="s">
        <v>709</v>
      </c>
      <c r="C9" s="409">
        <f>242715.14+242456.81</f>
        <v>485171.95</v>
      </c>
    </row>
    <row r="10" spans="2:4" ht="30.75" customHeight="1" x14ac:dyDescent="0.3">
      <c r="B10" s="384" t="s">
        <v>710</v>
      </c>
      <c r="C10" s="410">
        <v>4601984.5</v>
      </c>
    </row>
  </sheetData>
  <pageMargins left="0.7" right="0.7" top="0.75" bottom="0.75" header="0.3" footer="0.3"/>
  <pageSetup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2"/>
  <sheetViews>
    <sheetView workbookViewId="0">
      <pane ySplit="4" topLeftCell="A5" activePane="bottomLeft" state="frozen"/>
      <selection pane="bottomLeft" sqref="A1:XFD1048576"/>
    </sheetView>
  </sheetViews>
  <sheetFormatPr defaultColWidth="9.109375" defaultRowHeight="14.4" x14ac:dyDescent="0.3"/>
  <cols>
    <col min="1" max="1" width="9.109375" style="412"/>
    <col min="2" max="2" width="10.88671875" style="412" customWidth="1"/>
    <col min="3" max="3" width="9.109375" style="412" customWidth="1"/>
    <col min="4" max="4" width="10.6640625" style="412" customWidth="1"/>
    <col min="5" max="5" width="40.109375" style="412" customWidth="1"/>
    <col min="6" max="6" width="10.88671875" style="412" customWidth="1"/>
    <col min="7" max="7" width="11.33203125" style="412" customWidth="1"/>
    <col min="8" max="8" width="12" style="412" customWidth="1"/>
    <col min="9" max="9" width="11.109375" style="412" customWidth="1"/>
    <col min="10" max="10" width="10.88671875" style="412" customWidth="1"/>
    <col min="11" max="11" width="8.88671875" style="412" customWidth="1"/>
    <col min="12" max="12" width="10.44140625" style="412" customWidth="1"/>
    <col min="13" max="13" width="12.33203125" style="412" customWidth="1"/>
    <col min="14" max="16384" width="9.109375" style="412"/>
  </cols>
  <sheetData>
    <row r="2" spans="2:13" ht="18" x14ac:dyDescent="0.35">
      <c r="B2" s="315" t="s">
        <v>713</v>
      </c>
    </row>
    <row r="3" spans="2:13" x14ac:dyDescent="0.3">
      <c r="B3" s="122"/>
      <c r="C3" s="122"/>
      <c r="D3" s="122"/>
      <c r="E3" s="122"/>
    </row>
    <row r="4" spans="2:13" s="415" customFormat="1" ht="93.6" x14ac:dyDescent="0.3">
      <c r="B4" s="414" t="s">
        <v>714</v>
      </c>
      <c r="C4" s="414" t="s">
        <v>715</v>
      </c>
      <c r="D4" s="414" t="s">
        <v>571</v>
      </c>
      <c r="E4" s="414" t="s">
        <v>415</v>
      </c>
      <c r="F4" s="414" t="s">
        <v>716</v>
      </c>
      <c r="G4" s="414" t="s">
        <v>717</v>
      </c>
      <c r="H4" s="414" t="s">
        <v>718</v>
      </c>
      <c r="I4" s="414" t="s">
        <v>719</v>
      </c>
      <c r="J4" s="414" t="s">
        <v>720</v>
      </c>
      <c r="K4" s="414" t="s">
        <v>721</v>
      </c>
      <c r="L4" s="414" t="s">
        <v>722</v>
      </c>
      <c r="M4" s="414" t="s">
        <v>723</v>
      </c>
    </row>
    <row r="5" spans="2:13" s="420" customFormat="1" ht="57" customHeight="1" x14ac:dyDescent="0.3">
      <c r="B5" s="563" t="s">
        <v>412</v>
      </c>
      <c r="C5" s="416" t="s">
        <v>527</v>
      </c>
      <c r="D5" s="417" t="s">
        <v>162</v>
      </c>
      <c r="E5" s="416" t="s">
        <v>354</v>
      </c>
      <c r="F5" s="203" t="s">
        <v>724</v>
      </c>
      <c r="G5" s="203" t="s">
        <v>568</v>
      </c>
      <c r="H5" s="203" t="s">
        <v>725</v>
      </c>
      <c r="I5" s="203" t="s">
        <v>731</v>
      </c>
      <c r="J5" s="203" t="s">
        <v>726</v>
      </c>
      <c r="K5" s="418"/>
      <c r="L5" s="419" t="s">
        <v>526</v>
      </c>
      <c r="M5" s="413">
        <v>184205.23</v>
      </c>
    </row>
    <row r="6" spans="2:13" s="420" customFormat="1" ht="63.75" customHeight="1" x14ac:dyDescent="0.3">
      <c r="B6" s="564"/>
      <c r="C6" s="416" t="s">
        <v>527</v>
      </c>
      <c r="D6" s="417" t="s">
        <v>166</v>
      </c>
      <c r="E6" s="416" t="s">
        <v>355</v>
      </c>
      <c r="F6" s="203" t="s">
        <v>724</v>
      </c>
      <c r="G6" s="203" t="s">
        <v>567</v>
      </c>
      <c r="H6" s="203" t="s">
        <v>725</v>
      </c>
      <c r="I6" s="203" t="s">
        <v>731</v>
      </c>
      <c r="J6" s="203" t="s">
        <v>726</v>
      </c>
      <c r="K6" s="421" t="s">
        <v>424</v>
      </c>
      <c r="L6" s="418"/>
      <c r="M6" s="418"/>
    </row>
    <row r="7" spans="2:13" s="420" customFormat="1" ht="46.8" x14ac:dyDescent="0.3">
      <c r="B7" s="564"/>
      <c r="C7" s="416" t="s">
        <v>527</v>
      </c>
      <c r="D7" s="417" t="s">
        <v>170</v>
      </c>
      <c r="E7" s="416" t="s">
        <v>356</v>
      </c>
      <c r="F7" s="203" t="s">
        <v>724</v>
      </c>
      <c r="G7" s="203" t="s">
        <v>568</v>
      </c>
      <c r="H7" s="203" t="s">
        <v>725</v>
      </c>
      <c r="I7" s="203" t="s">
        <v>731</v>
      </c>
      <c r="J7" s="203" t="s">
        <v>726</v>
      </c>
      <c r="K7" s="418"/>
      <c r="L7" s="419" t="s">
        <v>526</v>
      </c>
      <c r="M7" s="413">
        <v>242456.81</v>
      </c>
    </row>
    <row r="8" spans="2:13" s="420" customFormat="1" ht="49.5" customHeight="1" x14ac:dyDescent="0.3">
      <c r="B8" s="564"/>
      <c r="C8" s="416" t="s">
        <v>527</v>
      </c>
      <c r="D8" s="417" t="s">
        <v>602</v>
      </c>
      <c r="E8" s="416" t="s">
        <v>384</v>
      </c>
      <c r="F8" s="422" t="s">
        <v>728</v>
      </c>
      <c r="G8" s="203" t="s">
        <v>727</v>
      </c>
      <c r="H8" s="203" t="s">
        <v>729</v>
      </c>
      <c r="I8" s="203" t="s">
        <v>730</v>
      </c>
      <c r="J8" s="203" t="s">
        <v>726</v>
      </c>
      <c r="K8" s="421" t="s">
        <v>424</v>
      </c>
      <c r="L8" s="418"/>
      <c r="M8" s="418"/>
    </row>
    <row r="9" spans="2:13" s="420" customFormat="1" ht="46.8" x14ac:dyDescent="0.3">
      <c r="B9" s="564"/>
      <c r="C9" s="416" t="s">
        <v>527</v>
      </c>
      <c r="D9" s="417" t="s">
        <v>604</v>
      </c>
      <c r="E9" s="416" t="s">
        <v>396</v>
      </c>
      <c r="F9" s="203" t="s">
        <v>732</v>
      </c>
      <c r="G9" s="203" t="s">
        <v>733</v>
      </c>
      <c r="H9" s="203" t="s">
        <v>734</v>
      </c>
      <c r="I9" s="203" t="s">
        <v>735</v>
      </c>
      <c r="J9" s="203" t="s">
        <v>726</v>
      </c>
      <c r="K9" s="421" t="s">
        <v>424</v>
      </c>
      <c r="L9" s="418"/>
      <c r="M9" s="418"/>
    </row>
    <row r="10" spans="2:13" s="420" customFormat="1" ht="46.8" x14ac:dyDescent="0.3">
      <c r="B10" s="564"/>
      <c r="C10" s="416" t="s">
        <v>527</v>
      </c>
      <c r="D10" s="417" t="s">
        <v>593</v>
      </c>
      <c r="E10" s="416" t="s">
        <v>508</v>
      </c>
      <c r="F10" s="203" t="s">
        <v>728</v>
      </c>
      <c r="G10" s="203" t="s">
        <v>736</v>
      </c>
      <c r="H10" s="203" t="s">
        <v>737</v>
      </c>
      <c r="I10" s="203" t="s">
        <v>738</v>
      </c>
      <c r="J10" s="203" t="s">
        <v>726</v>
      </c>
      <c r="K10" s="421" t="s">
        <v>424</v>
      </c>
      <c r="L10" s="418"/>
      <c r="M10" s="418"/>
    </row>
    <row r="11" spans="2:13" s="420" customFormat="1" ht="54" customHeight="1" x14ac:dyDescent="0.3">
      <c r="B11" s="564"/>
      <c r="C11" s="416" t="s">
        <v>527</v>
      </c>
      <c r="D11" s="417" t="s">
        <v>542</v>
      </c>
      <c r="E11" s="416" t="s">
        <v>509</v>
      </c>
      <c r="F11" s="203" t="s">
        <v>728</v>
      </c>
      <c r="G11" s="203" t="s">
        <v>739</v>
      </c>
      <c r="H11" s="203" t="s">
        <v>734</v>
      </c>
      <c r="I11" s="203" t="s">
        <v>735</v>
      </c>
      <c r="J11" s="203" t="s">
        <v>726</v>
      </c>
      <c r="K11" s="421" t="s">
        <v>424</v>
      </c>
      <c r="L11" s="418"/>
      <c r="M11" s="418"/>
    </row>
    <row r="12" spans="2:13" s="420" customFormat="1" ht="81" customHeight="1" x14ac:dyDescent="0.3">
      <c r="B12" s="565"/>
      <c r="C12" s="416" t="s">
        <v>527</v>
      </c>
      <c r="D12" s="417" t="s">
        <v>613</v>
      </c>
      <c r="E12" s="416" t="s">
        <v>584</v>
      </c>
      <c r="F12" s="203" t="s">
        <v>740</v>
      </c>
      <c r="G12" s="203" t="s">
        <v>741</v>
      </c>
      <c r="H12" s="203" t="s">
        <v>742</v>
      </c>
      <c r="I12" s="203" t="s">
        <v>743</v>
      </c>
      <c r="J12" s="203" t="s">
        <v>726</v>
      </c>
      <c r="K12" s="421" t="s">
        <v>424</v>
      </c>
      <c r="L12" s="418"/>
      <c r="M12" s="418"/>
    </row>
  </sheetData>
  <mergeCells count="1">
    <mergeCell ref="B5:B12"/>
  </mergeCells>
  <pageMargins left="0.17" right="0.17" top="0.28000000000000003" bottom="0.17" header="0.44" footer="0.3"/>
  <pageSetup paperSize="9" scale="90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8"/>
  <sheetViews>
    <sheetView workbookViewId="0">
      <selection sqref="A1:XFD1048576"/>
    </sheetView>
  </sheetViews>
  <sheetFormatPr defaultRowHeight="14.4" x14ac:dyDescent="0.3"/>
  <cols>
    <col min="3" max="3" width="46.44140625" customWidth="1"/>
    <col min="4" max="4" width="8.33203125" customWidth="1"/>
    <col min="6" max="6" width="10.109375" customWidth="1"/>
    <col min="7" max="7" width="14.5546875" customWidth="1"/>
    <col min="8" max="8" width="17.5546875" customWidth="1"/>
    <col min="9" max="9" width="27.44140625" customWidth="1"/>
  </cols>
  <sheetData>
    <row r="2" spans="2:9" ht="21" customHeight="1" x14ac:dyDescent="0.3">
      <c r="B2" s="566"/>
      <c r="C2" s="566"/>
      <c r="D2" s="566"/>
      <c r="E2" s="566"/>
      <c r="F2" s="566"/>
      <c r="G2" s="566"/>
      <c r="H2" s="566"/>
      <c r="I2" s="566"/>
    </row>
    <row r="3" spans="2:9" ht="21" customHeight="1" x14ac:dyDescent="0.3">
      <c r="B3" s="566"/>
      <c r="C3" s="566"/>
      <c r="D3" s="566"/>
      <c r="E3" s="566"/>
      <c r="F3" s="566"/>
      <c r="G3" s="566"/>
      <c r="H3" s="566"/>
      <c r="I3" s="566"/>
    </row>
    <row r="4" spans="2:9" ht="1.5" customHeight="1" x14ac:dyDescent="0.3"/>
    <row r="5" spans="2:9" s="445" customFormat="1" x14ac:dyDescent="0.3">
      <c r="B5" s="444"/>
      <c r="C5" s="444"/>
      <c r="D5" s="444"/>
      <c r="E5" s="444"/>
      <c r="F5" s="444"/>
      <c r="G5" s="444"/>
      <c r="H5" s="444"/>
      <c r="I5" s="444"/>
    </row>
    <row r="6" spans="2:9" s="384" customFormat="1" ht="33" customHeight="1" x14ac:dyDescent="0.3">
      <c r="B6" s="177"/>
      <c r="C6" s="188"/>
      <c r="D6" s="177"/>
      <c r="E6" s="177"/>
      <c r="F6" s="177"/>
      <c r="G6" s="447"/>
      <c r="H6" s="448"/>
      <c r="I6" s="132"/>
    </row>
    <row r="7" spans="2:9" s="384" customFormat="1" ht="33" customHeight="1" x14ac:dyDescent="0.3">
      <c r="B7" s="177"/>
      <c r="C7" s="188"/>
      <c r="D7" s="177"/>
      <c r="E7" s="177"/>
      <c r="F7" s="177"/>
      <c r="G7" s="407"/>
      <c r="H7" s="446"/>
      <c r="I7" s="132"/>
    </row>
    <row r="8" spans="2:9" s="384" customFormat="1" ht="33" customHeight="1" x14ac:dyDescent="0.3">
      <c r="B8" s="177"/>
      <c r="C8" s="188"/>
      <c r="D8" s="177"/>
      <c r="E8" s="177"/>
      <c r="F8" s="177"/>
      <c r="G8" s="407"/>
      <c r="H8" s="446"/>
      <c r="I8" s="132"/>
    </row>
    <row r="9" spans="2:9" s="384" customFormat="1" ht="33" customHeight="1" x14ac:dyDescent="0.3">
      <c r="B9" s="177"/>
      <c r="C9" s="188"/>
      <c r="D9" s="177"/>
      <c r="E9" s="177"/>
      <c r="F9" s="177"/>
      <c r="G9" s="448"/>
      <c r="H9" s="446"/>
      <c r="I9" s="132"/>
    </row>
    <row r="10" spans="2:9" s="384" customFormat="1" ht="33" customHeight="1" x14ac:dyDescent="0.3">
      <c r="B10" s="177"/>
      <c r="C10" s="188"/>
      <c r="D10" s="177"/>
      <c r="E10" s="177"/>
      <c r="F10" s="177"/>
      <c r="G10" s="407"/>
      <c r="H10" s="446"/>
      <c r="I10" s="132"/>
    </row>
    <row r="11" spans="2:9" s="384" customFormat="1" ht="33" customHeight="1" x14ac:dyDescent="0.3">
      <c r="B11" s="177"/>
      <c r="C11" s="188"/>
      <c r="D11" s="177"/>
      <c r="E11" s="177"/>
      <c r="F11" s="177"/>
      <c r="G11" s="407"/>
      <c r="H11" s="446"/>
      <c r="I11" s="132"/>
    </row>
    <row r="12" spans="2:9" s="384" customFormat="1" ht="33" customHeight="1" x14ac:dyDescent="0.3">
      <c r="B12" s="177"/>
      <c r="C12" s="188"/>
      <c r="D12" s="177"/>
      <c r="E12" s="177"/>
      <c r="F12" s="177"/>
      <c r="G12" s="407"/>
      <c r="H12" s="446"/>
      <c r="I12" s="132"/>
    </row>
    <row r="13" spans="2:9" s="384" customFormat="1" ht="33" customHeight="1" x14ac:dyDescent="0.3">
      <c r="B13" s="177"/>
      <c r="C13" s="188"/>
      <c r="D13" s="177"/>
      <c r="E13" s="177"/>
      <c r="F13" s="177"/>
      <c r="G13" s="407"/>
      <c r="H13" s="446"/>
      <c r="I13" s="132"/>
    </row>
    <row r="14" spans="2:9" s="384" customFormat="1" ht="33" customHeight="1" x14ac:dyDescent="0.3">
      <c r="B14" s="177"/>
      <c r="C14" s="188"/>
      <c r="D14" s="177"/>
      <c r="E14" s="177"/>
      <c r="F14" s="177"/>
      <c r="G14" s="407"/>
      <c r="H14" s="446"/>
      <c r="I14" s="132"/>
    </row>
    <row r="15" spans="2:9" s="384" customFormat="1" ht="33" customHeight="1" x14ac:dyDescent="0.3">
      <c r="B15" s="177"/>
      <c r="C15" s="188"/>
      <c r="D15" s="177"/>
      <c r="E15" s="177"/>
      <c r="F15" s="177"/>
      <c r="G15" s="407"/>
      <c r="H15" s="446"/>
      <c r="I15" s="132"/>
    </row>
    <row r="16" spans="2:9" s="384" customFormat="1" ht="33" customHeight="1" x14ac:dyDescent="0.3">
      <c r="B16" s="177"/>
      <c r="C16" s="188"/>
      <c r="D16" s="177"/>
      <c r="E16" s="177"/>
      <c r="F16" s="177"/>
      <c r="G16" s="407"/>
      <c r="H16" s="446"/>
      <c r="I16" s="132"/>
    </row>
    <row r="17" spans="2:9" s="384" customFormat="1" ht="33" customHeight="1" x14ac:dyDescent="0.3">
      <c r="B17" s="177"/>
      <c r="C17" s="188"/>
      <c r="D17" s="177"/>
      <c r="E17" s="177"/>
      <c r="F17" s="177"/>
      <c r="G17" s="407"/>
      <c r="H17" s="446"/>
      <c r="I17" s="132"/>
    </row>
    <row r="18" spans="2:9" s="384" customFormat="1" ht="33" customHeight="1" x14ac:dyDescent="0.3">
      <c r="B18" s="177"/>
      <c r="C18" s="188"/>
      <c r="D18" s="177"/>
      <c r="E18" s="177"/>
      <c r="F18" s="177"/>
      <c r="G18" s="407"/>
      <c r="H18" s="446"/>
      <c r="I18" s="188"/>
    </row>
  </sheetData>
  <mergeCells count="2">
    <mergeCell ref="B2:I2"/>
    <mergeCell ref="B3:I3"/>
  </mergeCells>
  <pageMargins left="0.21" right="0.17" top="0.17" bottom="0.17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23"/>
  <sheetViews>
    <sheetView workbookViewId="0">
      <selection activeCell="C11" sqref="C11"/>
    </sheetView>
  </sheetViews>
  <sheetFormatPr defaultColWidth="9.109375" defaultRowHeight="14.4" x14ac:dyDescent="0.3"/>
  <cols>
    <col min="1" max="1" width="9.109375" style="182"/>
    <col min="2" max="2" width="6.109375" style="182" customWidth="1"/>
    <col min="3" max="3" width="57.6640625" style="182" customWidth="1"/>
    <col min="4" max="4" width="6.88671875" style="182" customWidth="1"/>
    <col min="5" max="5" width="13.44140625" style="182" customWidth="1"/>
    <col min="6" max="8" width="3.6640625" style="182" customWidth="1"/>
    <col min="9" max="9" width="0.109375" style="182" customWidth="1"/>
    <col min="10" max="11" width="3.6640625" style="182" customWidth="1"/>
    <col min="12" max="12" width="4.109375" style="182" customWidth="1"/>
    <col min="13" max="13" width="0.109375" style="182" customWidth="1"/>
    <col min="14" max="14" width="4.6640625" style="182" customWidth="1"/>
    <col min="15" max="15" width="5.5546875" style="182" customWidth="1"/>
    <col min="16" max="16" width="4.6640625" style="182" customWidth="1"/>
    <col min="17" max="18" width="5.5546875" style="182" customWidth="1"/>
    <col min="19" max="20" width="4.6640625" style="182" customWidth="1"/>
    <col min="21" max="21" width="4.88671875" style="182" customWidth="1"/>
    <col min="22" max="16384" width="9.109375" style="182"/>
  </cols>
  <sheetData>
    <row r="2" spans="2:21" ht="15.75" customHeight="1" x14ac:dyDescent="0.3">
      <c r="B2" s="522" t="s">
        <v>479</v>
      </c>
      <c r="C2" s="522"/>
      <c r="D2" s="522"/>
      <c r="E2" s="522"/>
      <c r="F2" s="522"/>
      <c r="G2" s="522"/>
      <c r="H2" s="522"/>
      <c r="I2" s="522"/>
      <c r="J2" s="522"/>
      <c r="K2" s="522"/>
      <c r="L2" s="522"/>
      <c r="M2" s="189"/>
    </row>
    <row r="3" spans="2:21" ht="21" customHeight="1" x14ac:dyDescent="0.3">
      <c r="B3" s="522" t="s">
        <v>480</v>
      </c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189"/>
    </row>
    <row r="4" spans="2:21" ht="30" customHeight="1" x14ac:dyDescent="0.3">
      <c r="B4" s="523" t="s">
        <v>414</v>
      </c>
      <c r="C4" s="525" t="s">
        <v>481</v>
      </c>
      <c r="D4" s="523" t="s">
        <v>482</v>
      </c>
      <c r="E4" s="525" t="s">
        <v>483</v>
      </c>
      <c r="F4" s="526" t="s">
        <v>484</v>
      </c>
      <c r="G4" s="526" t="s">
        <v>485</v>
      </c>
      <c r="H4" s="526" t="s">
        <v>486</v>
      </c>
      <c r="I4" s="183"/>
      <c r="J4" s="525" t="s">
        <v>487</v>
      </c>
      <c r="K4" s="525"/>
      <c r="L4" s="525"/>
      <c r="M4" s="190"/>
      <c r="N4" s="526" t="s">
        <v>435</v>
      </c>
      <c r="O4" s="526" t="s">
        <v>448</v>
      </c>
      <c r="P4" s="523" t="s">
        <v>427</v>
      </c>
      <c r="Q4" s="523" t="s">
        <v>437</v>
      </c>
      <c r="R4" s="527" t="s">
        <v>501</v>
      </c>
      <c r="S4" s="526" t="s">
        <v>424</v>
      </c>
      <c r="T4" s="526" t="s">
        <v>438</v>
      </c>
      <c r="U4" s="529" t="s">
        <v>525</v>
      </c>
    </row>
    <row r="5" spans="2:21" ht="87.6" x14ac:dyDescent="0.3">
      <c r="B5" s="524"/>
      <c r="C5" s="525"/>
      <c r="D5" s="524"/>
      <c r="E5" s="525"/>
      <c r="F5" s="526"/>
      <c r="G5" s="526"/>
      <c r="H5" s="526"/>
      <c r="I5" s="183"/>
      <c r="J5" s="192" t="s">
        <v>488</v>
      </c>
      <c r="K5" s="192" t="s">
        <v>489</v>
      </c>
      <c r="L5" s="192" t="s">
        <v>490</v>
      </c>
      <c r="M5" s="190"/>
      <c r="N5" s="526"/>
      <c r="O5" s="526"/>
      <c r="P5" s="524"/>
      <c r="Q5" s="524"/>
      <c r="R5" s="528"/>
      <c r="S5" s="526"/>
      <c r="T5" s="526"/>
      <c r="U5" s="529"/>
    </row>
    <row r="6" spans="2:21" ht="24.9" customHeight="1" x14ac:dyDescent="0.3">
      <c r="B6" s="186">
        <v>1</v>
      </c>
      <c r="C6" s="185" t="s">
        <v>491</v>
      </c>
      <c r="D6" s="186">
        <v>3</v>
      </c>
      <c r="E6" s="191">
        <v>660000</v>
      </c>
      <c r="F6" s="186">
        <v>3</v>
      </c>
      <c r="G6" s="186"/>
      <c r="H6" s="186"/>
      <c r="I6" s="187"/>
      <c r="J6" s="186"/>
      <c r="K6" s="186">
        <v>3</v>
      </c>
      <c r="L6" s="186"/>
      <c r="M6" s="187"/>
      <c r="N6" s="186"/>
      <c r="O6" s="186"/>
      <c r="P6" s="186">
        <v>3</v>
      </c>
      <c r="Q6" s="186"/>
      <c r="R6" s="186"/>
      <c r="S6" s="186"/>
      <c r="T6" s="186"/>
      <c r="U6" s="185"/>
    </row>
    <row r="7" spans="2:21" ht="24.9" customHeight="1" x14ac:dyDescent="0.3">
      <c r="B7" s="186">
        <v>2</v>
      </c>
      <c r="C7" s="188" t="s">
        <v>411</v>
      </c>
      <c r="D7" s="186">
        <v>23</v>
      </c>
      <c r="E7" s="191">
        <v>4825000</v>
      </c>
      <c r="F7" s="186">
        <v>15</v>
      </c>
      <c r="G7" s="186">
        <v>7</v>
      </c>
      <c r="H7" s="186">
        <v>1</v>
      </c>
      <c r="I7" s="187"/>
      <c r="J7" s="186">
        <v>22</v>
      </c>
      <c r="K7" s="186"/>
      <c r="L7" s="186">
        <v>1</v>
      </c>
      <c r="M7" s="187"/>
      <c r="N7" s="186">
        <v>15</v>
      </c>
      <c r="P7" s="186">
        <v>8</v>
      </c>
      <c r="Q7" s="186"/>
      <c r="R7" s="186"/>
      <c r="S7" s="186"/>
      <c r="T7" s="186"/>
      <c r="U7" s="185"/>
    </row>
    <row r="8" spans="2:21" ht="24.9" customHeight="1" x14ac:dyDescent="0.3">
      <c r="B8" s="186">
        <v>3</v>
      </c>
      <c r="C8" s="188" t="s">
        <v>408</v>
      </c>
      <c r="D8" s="186">
        <v>1</v>
      </c>
      <c r="E8" s="191">
        <v>350000</v>
      </c>
      <c r="F8" s="186">
        <v>1</v>
      </c>
      <c r="G8" s="186"/>
      <c r="H8" s="186"/>
      <c r="I8" s="187"/>
      <c r="J8" s="186"/>
      <c r="K8" s="186"/>
      <c r="L8" s="186">
        <v>1</v>
      </c>
      <c r="M8" s="187"/>
      <c r="N8" s="186">
        <v>1</v>
      </c>
      <c r="O8" s="186"/>
      <c r="P8" s="186"/>
      <c r="Q8" s="186"/>
      <c r="R8" s="186"/>
      <c r="S8" s="186"/>
      <c r="T8" s="186"/>
      <c r="U8" s="185"/>
    </row>
    <row r="9" spans="2:21" ht="24.9" customHeight="1" x14ac:dyDescent="0.3">
      <c r="B9" s="186">
        <v>4</v>
      </c>
      <c r="C9" s="188" t="s">
        <v>405</v>
      </c>
      <c r="D9" s="186">
        <v>4</v>
      </c>
      <c r="E9" s="191">
        <v>725000</v>
      </c>
      <c r="F9" s="186">
        <v>3</v>
      </c>
      <c r="G9" s="186">
        <v>1</v>
      </c>
      <c r="H9" s="186"/>
      <c r="I9" s="187"/>
      <c r="J9" s="186">
        <v>2</v>
      </c>
      <c r="K9" s="186">
        <v>1</v>
      </c>
      <c r="L9" s="186">
        <v>1</v>
      </c>
      <c r="M9" s="187"/>
      <c r="N9" s="186">
        <v>2</v>
      </c>
      <c r="O9" s="186"/>
      <c r="P9" s="186">
        <v>1</v>
      </c>
      <c r="Q9" s="186">
        <v>1</v>
      </c>
      <c r="R9" s="186"/>
      <c r="S9" s="186"/>
      <c r="T9" s="186"/>
      <c r="U9" s="185"/>
    </row>
    <row r="10" spans="2:21" ht="24.9" customHeight="1" x14ac:dyDescent="0.3">
      <c r="B10" s="186">
        <v>5</v>
      </c>
      <c r="C10" s="188" t="s">
        <v>409</v>
      </c>
      <c r="D10" s="186">
        <v>3</v>
      </c>
      <c r="E10" s="191">
        <v>300000</v>
      </c>
      <c r="F10" s="186"/>
      <c r="G10" s="186"/>
      <c r="H10" s="186">
        <v>3</v>
      </c>
      <c r="I10" s="187"/>
      <c r="J10" s="186">
        <v>3</v>
      </c>
      <c r="K10" s="186"/>
      <c r="L10" s="186"/>
      <c r="M10" s="187"/>
      <c r="N10" s="186"/>
      <c r="O10" s="186"/>
      <c r="P10" s="186"/>
      <c r="Q10" s="186"/>
      <c r="R10" s="186"/>
      <c r="S10" s="186">
        <v>3</v>
      </c>
      <c r="T10" s="186"/>
      <c r="U10" s="185"/>
    </row>
    <row r="11" spans="2:21" ht="24.9" customHeight="1" x14ac:dyDescent="0.3">
      <c r="B11" s="186">
        <v>6</v>
      </c>
      <c r="C11" s="185" t="s">
        <v>492</v>
      </c>
      <c r="D11" s="186">
        <v>1</v>
      </c>
      <c r="E11" s="191">
        <v>300000</v>
      </c>
      <c r="F11" s="186">
        <v>1</v>
      </c>
      <c r="G11" s="186"/>
      <c r="H11" s="186"/>
      <c r="I11" s="187"/>
      <c r="J11" s="186">
        <v>1</v>
      </c>
      <c r="K11" s="186"/>
      <c r="L11" s="186"/>
      <c r="M11" s="187"/>
      <c r="N11" s="186"/>
      <c r="O11" s="186"/>
      <c r="P11" s="186"/>
      <c r="Q11" s="186"/>
      <c r="R11" s="186"/>
      <c r="S11" s="186">
        <v>1</v>
      </c>
      <c r="T11" s="186"/>
      <c r="U11" s="185"/>
    </row>
    <row r="12" spans="2:21" ht="24.9" customHeight="1" x14ac:dyDescent="0.3">
      <c r="B12" s="186">
        <v>7</v>
      </c>
      <c r="C12" s="188" t="s">
        <v>410</v>
      </c>
      <c r="D12" s="186">
        <v>1</v>
      </c>
      <c r="E12" s="191">
        <v>30000</v>
      </c>
      <c r="F12" s="186"/>
      <c r="G12" s="186">
        <v>1</v>
      </c>
      <c r="H12" s="186"/>
      <c r="I12" s="187"/>
      <c r="J12" s="186">
        <v>1</v>
      </c>
      <c r="K12" s="186"/>
      <c r="L12" s="186"/>
      <c r="M12" s="187"/>
      <c r="N12" s="186"/>
      <c r="O12" s="186"/>
      <c r="P12" s="186"/>
      <c r="Q12" s="186">
        <v>1</v>
      </c>
      <c r="R12" s="186"/>
      <c r="S12" s="186"/>
      <c r="T12" s="186"/>
      <c r="U12" s="185"/>
    </row>
    <row r="13" spans="2:21" ht="24.9" customHeight="1" x14ac:dyDescent="0.3">
      <c r="B13" s="186">
        <v>8</v>
      </c>
      <c r="C13" s="188" t="s">
        <v>493</v>
      </c>
      <c r="D13" s="186">
        <v>1</v>
      </c>
      <c r="E13" s="191">
        <v>250000</v>
      </c>
      <c r="F13" s="186"/>
      <c r="G13" s="186">
        <v>1</v>
      </c>
      <c r="H13" s="186"/>
      <c r="I13" s="187"/>
      <c r="J13" s="186">
        <v>1</v>
      </c>
      <c r="K13" s="186"/>
      <c r="L13" s="186"/>
      <c r="M13" s="187"/>
      <c r="N13" s="186"/>
      <c r="O13" s="186"/>
      <c r="P13" s="186"/>
      <c r="Q13" s="186">
        <v>1</v>
      </c>
      <c r="R13" s="186"/>
      <c r="S13" s="186"/>
      <c r="T13" s="186"/>
      <c r="U13" s="185"/>
    </row>
    <row r="14" spans="2:21" ht="24.9" customHeight="1" x14ac:dyDescent="0.3">
      <c r="B14" s="186">
        <v>9</v>
      </c>
      <c r="C14" s="188" t="s">
        <v>494</v>
      </c>
      <c r="D14" s="186">
        <v>1</v>
      </c>
      <c r="E14" s="191">
        <v>50000</v>
      </c>
      <c r="F14" s="186"/>
      <c r="G14" s="186">
        <v>1</v>
      </c>
      <c r="H14" s="186"/>
      <c r="I14" s="187"/>
      <c r="J14" s="186">
        <v>1</v>
      </c>
      <c r="K14" s="186"/>
      <c r="L14" s="186"/>
      <c r="M14" s="187"/>
      <c r="N14" s="186"/>
      <c r="O14" s="186"/>
      <c r="P14" s="186"/>
      <c r="Q14" s="186">
        <v>1</v>
      </c>
      <c r="R14" s="186"/>
      <c r="S14" s="186"/>
      <c r="T14" s="186"/>
      <c r="U14" s="185"/>
    </row>
    <row r="15" spans="2:21" ht="24.9" customHeight="1" x14ac:dyDescent="0.3">
      <c r="B15" s="186">
        <v>10</v>
      </c>
      <c r="C15" s="188" t="s">
        <v>495</v>
      </c>
      <c r="D15" s="186">
        <v>1</v>
      </c>
      <c r="E15" s="191">
        <v>300000</v>
      </c>
      <c r="F15" s="186">
        <v>1</v>
      </c>
      <c r="G15" s="186"/>
      <c r="H15" s="186"/>
      <c r="I15" s="187"/>
      <c r="J15" s="186">
        <v>1</v>
      </c>
      <c r="K15" s="186"/>
      <c r="L15" s="186"/>
      <c r="M15" s="187"/>
      <c r="N15" s="186"/>
      <c r="O15" s="186"/>
      <c r="P15" s="186">
        <v>1</v>
      </c>
      <c r="Q15" s="186"/>
      <c r="R15" s="186"/>
      <c r="S15" s="186"/>
      <c r="T15" s="186"/>
      <c r="U15" s="185"/>
    </row>
    <row r="16" spans="2:21" ht="24.9" customHeight="1" x14ac:dyDescent="0.3">
      <c r="B16" s="186">
        <v>11</v>
      </c>
      <c r="C16" s="188" t="s">
        <v>496</v>
      </c>
      <c r="D16" s="186">
        <v>2</v>
      </c>
      <c r="E16" s="191">
        <v>700000</v>
      </c>
      <c r="F16" s="186">
        <v>1</v>
      </c>
      <c r="G16" s="186">
        <v>1</v>
      </c>
      <c r="H16" s="186"/>
      <c r="I16" s="187"/>
      <c r="J16" s="186">
        <v>1</v>
      </c>
      <c r="K16" s="186"/>
      <c r="L16" s="186">
        <v>1</v>
      </c>
      <c r="M16" s="187"/>
      <c r="N16" s="186">
        <v>1</v>
      </c>
      <c r="O16" s="186">
        <v>1</v>
      </c>
      <c r="P16" s="186"/>
      <c r="Q16" s="186"/>
      <c r="R16" s="186"/>
      <c r="S16" s="186"/>
      <c r="T16" s="186"/>
      <c r="U16" s="185"/>
    </row>
    <row r="17" spans="2:21" ht="24.9" customHeight="1" x14ac:dyDescent="0.3">
      <c r="B17" s="186">
        <v>12</v>
      </c>
      <c r="C17" s="188" t="s">
        <v>403</v>
      </c>
      <c r="D17" s="186">
        <v>14</v>
      </c>
      <c r="E17" s="191">
        <v>3025000</v>
      </c>
      <c r="F17" s="186">
        <v>13</v>
      </c>
      <c r="G17" s="186">
        <v>1</v>
      </c>
      <c r="H17" s="186"/>
      <c r="I17" s="187"/>
      <c r="J17" s="186">
        <v>11</v>
      </c>
      <c r="K17" s="186"/>
      <c r="L17" s="186">
        <v>4</v>
      </c>
      <c r="M17" s="187"/>
      <c r="N17" s="186">
        <v>1</v>
      </c>
      <c r="O17" s="186"/>
      <c r="P17" s="186">
        <v>2</v>
      </c>
      <c r="Q17" s="186"/>
      <c r="R17" s="186">
        <v>1</v>
      </c>
      <c r="S17" s="186">
        <v>11</v>
      </c>
      <c r="T17" s="186"/>
      <c r="U17" s="185"/>
    </row>
    <row r="18" spans="2:21" ht="24.9" customHeight="1" x14ac:dyDescent="0.3">
      <c r="B18" s="186">
        <v>13</v>
      </c>
      <c r="C18" s="188" t="s">
        <v>401</v>
      </c>
      <c r="D18" s="186">
        <v>3</v>
      </c>
      <c r="E18" s="191">
        <v>1000000</v>
      </c>
      <c r="F18" s="186">
        <v>3</v>
      </c>
      <c r="G18" s="186"/>
      <c r="H18" s="186"/>
      <c r="I18" s="187"/>
      <c r="J18" s="186">
        <v>3</v>
      </c>
      <c r="K18" s="186"/>
      <c r="L18" s="186"/>
      <c r="M18" s="187"/>
      <c r="N18" s="186"/>
      <c r="O18" s="186"/>
      <c r="P18" s="186">
        <v>1</v>
      </c>
      <c r="R18" s="186">
        <v>1</v>
      </c>
      <c r="S18" s="186">
        <v>1</v>
      </c>
      <c r="T18" s="186"/>
      <c r="U18" s="185"/>
    </row>
    <row r="19" spans="2:21" ht="24.9" customHeight="1" x14ac:dyDescent="0.3">
      <c r="B19" s="186">
        <v>14</v>
      </c>
      <c r="C19" s="188" t="s">
        <v>406</v>
      </c>
      <c r="D19" s="186">
        <v>1</v>
      </c>
      <c r="E19" s="191">
        <v>85000</v>
      </c>
      <c r="F19" s="186"/>
      <c r="G19" s="186">
        <v>1</v>
      </c>
      <c r="H19" s="186"/>
      <c r="I19" s="187"/>
      <c r="J19" s="186">
        <v>1</v>
      </c>
      <c r="K19" s="186"/>
      <c r="L19" s="186"/>
      <c r="M19" s="187"/>
      <c r="N19" s="186"/>
      <c r="O19" s="186"/>
      <c r="P19" s="186">
        <v>1</v>
      </c>
      <c r="Q19" s="186"/>
      <c r="R19" s="186"/>
      <c r="S19" s="186"/>
      <c r="T19" s="186"/>
      <c r="U19" s="185"/>
    </row>
    <row r="20" spans="2:21" ht="24.9" customHeight="1" x14ac:dyDescent="0.3">
      <c r="B20" s="186">
        <v>15</v>
      </c>
      <c r="C20" s="188" t="s">
        <v>497</v>
      </c>
      <c r="D20" s="186">
        <v>11</v>
      </c>
      <c r="E20" s="191">
        <v>1025000</v>
      </c>
      <c r="F20" s="186">
        <v>5</v>
      </c>
      <c r="G20" s="186">
        <v>6</v>
      </c>
      <c r="H20" s="186"/>
      <c r="I20" s="187"/>
      <c r="J20" s="186">
        <v>11</v>
      </c>
      <c r="K20" s="186"/>
      <c r="L20" s="186"/>
      <c r="M20" s="187"/>
      <c r="N20" s="186"/>
      <c r="O20" s="186"/>
      <c r="P20" s="186">
        <v>3</v>
      </c>
      <c r="Q20" s="186">
        <v>4</v>
      </c>
      <c r="R20" s="186"/>
      <c r="S20" s="186">
        <v>2</v>
      </c>
      <c r="T20" s="186">
        <v>2</v>
      </c>
      <c r="U20" s="185"/>
    </row>
    <row r="21" spans="2:21" ht="24.9" customHeight="1" x14ac:dyDescent="0.3">
      <c r="B21" s="186">
        <v>16</v>
      </c>
      <c r="C21" s="188" t="s">
        <v>498</v>
      </c>
      <c r="D21" s="186">
        <v>5</v>
      </c>
      <c r="E21" s="191">
        <v>1050000</v>
      </c>
      <c r="F21" s="186">
        <v>5</v>
      </c>
      <c r="G21" s="186"/>
      <c r="H21" s="186"/>
      <c r="I21" s="187"/>
      <c r="J21" s="186">
        <v>3</v>
      </c>
      <c r="K21" s="186"/>
      <c r="L21" s="186">
        <v>2</v>
      </c>
      <c r="M21" s="187"/>
      <c r="N21" s="186">
        <v>3</v>
      </c>
      <c r="O21" s="186"/>
      <c r="P21" s="186"/>
      <c r="R21" s="186">
        <v>2</v>
      </c>
      <c r="S21" s="186"/>
      <c r="T21" s="186"/>
      <c r="U21" s="185"/>
    </row>
    <row r="22" spans="2:21" ht="24.9" customHeight="1" x14ac:dyDescent="0.3">
      <c r="B22" s="186">
        <v>17</v>
      </c>
      <c r="C22" s="188" t="s">
        <v>499</v>
      </c>
      <c r="D22" s="186">
        <v>1</v>
      </c>
      <c r="E22" s="191">
        <v>200000</v>
      </c>
      <c r="F22" s="186">
        <v>1</v>
      </c>
      <c r="G22" s="186"/>
      <c r="H22" s="186"/>
      <c r="I22" s="187"/>
      <c r="J22" s="186">
        <v>1</v>
      </c>
      <c r="K22" s="186"/>
      <c r="L22" s="186"/>
      <c r="M22" s="187"/>
      <c r="N22" s="186">
        <v>1</v>
      </c>
      <c r="O22" s="186"/>
      <c r="P22" s="186"/>
      <c r="Q22" s="186"/>
      <c r="R22" s="186"/>
      <c r="S22" s="186"/>
      <c r="T22" s="186"/>
      <c r="U22" s="185"/>
    </row>
    <row r="23" spans="2:21" ht="24.9" customHeight="1" x14ac:dyDescent="0.3">
      <c r="B23" s="185"/>
      <c r="C23" s="184" t="s">
        <v>500</v>
      </c>
      <c r="D23" s="193">
        <v>76</v>
      </c>
      <c r="E23" s="194">
        <v>14850000</v>
      </c>
      <c r="F23" s="193">
        <v>52</v>
      </c>
      <c r="G23" s="193">
        <v>20</v>
      </c>
      <c r="H23" s="193">
        <v>4</v>
      </c>
      <c r="I23" s="193">
        <v>0</v>
      </c>
      <c r="J23" s="193">
        <v>62</v>
      </c>
      <c r="K23" s="193">
        <v>4</v>
      </c>
      <c r="L23" s="193">
        <v>10</v>
      </c>
      <c r="M23" s="193"/>
      <c r="N23" s="193">
        <f>SUM(N6:N22)</f>
        <v>24</v>
      </c>
      <c r="O23" s="193">
        <f t="shared" ref="O23:U23" si="0">SUM(O6:O22)</f>
        <v>1</v>
      </c>
      <c r="P23" s="193">
        <f t="shared" si="0"/>
        <v>20</v>
      </c>
      <c r="Q23" s="193">
        <f t="shared" si="0"/>
        <v>8</v>
      </c>
      <c r="R23" s="193">
        <f t="shared" si="0"/>
        <v>4</v>
      </c>
      <c r="S23" s="193">
        <f t="shared" si="0"/>
        <v>18</v>
      </c>
      <c r="T23" s="193">
        <f t="shared" si="0"/>
        <v>2</v>
      </c>
      <c r="U23" s="193">
        <f t="shared" si="0"/>
        <v>0</v>
      </c>
    </row>
  </sheetData>
  <mergeCells count="18">
    <mergeCell ref="S4:S5"/>
    <mergeCell ref="R4:R5"/>
    <mergeCell ref="U4:U5"/>
    <mergeCell ref="B3:L3"/>
    <mergeCell ref="J4:L4"/>
    <mergeCell ref="T4:T5"/>
    <mergeCell ref="O4:O5"/>
    <mergeCell ref="N4:N5"/>
    <mergeCell ref="P4:P5"/>
    <mergeCell ref="Q4:Q5"/>
    <mergeCell ref="B2:L2"/>
    <mergeCell ref="B4:B5"/>
    <mergeCell ref="C4:C5"/>
    <mergeCell ref="D4:D5"/>
    <mergeCell ref="E4:E5"/>
    <mergeCell ref="F4:F5"/>
    <mergeCell ref="G4:G5"/>
    <mergeCell ref="H4:H5"/>
  </mergeCells>
  <pageMargins left="0.17" right="0.17" top="0.17" bottom="0.35" header="0.17" footer="0.32"/>
  <pageSetup scale="9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N15"/>
  <sheetViews>
    <sheetView topLeftCell="A13" workbookViewId="0">
      <selection activeCell="F40" sqref="F40"/>
    </sheetView>
  </sheetViews>
  <sheetFormatPr defaultRowHeight="14.4" x14ac:dyDescent="0.3"/>
  <cols>
    <col min="3" max="3" width="6.88671875" customWidth="1"/>
    <col min="4" max="4" width="12.44140625" customWidth="1"/>
    <col min="5" max="5" width="25.5546875" customWidth="1"/>
    <col min="6" max="6" width="75.44140625" customWidth="1"/>
    <col min="7" max="7" width="13.6640625" customWidth="1"/>
  </cols>
  <sheetData>
    <row r="2" spans="3:14" ht="15.75" customHeight="1" x14ac:dyDescent="0.3">
      <c r="C2" s="530" t="s">
        <v>569</v>
      </c>
      <c r="D2" s="530"/>
      <c r="E2" s="530"/>
      <c r="F2" s="530"/>
      <c r="G2" s="530"/>
      <c r="H2" s="199"/>
      <c r="I2" s="199"/>
      <c r="J2" s="199"/>
      <c r="K2" s="199"/>
      <c r="L2" s="199"/>
      <c r="M2" s="199"/>
      <c r="N2" s="199"/>
    </row>
    <row r="3" spans="3:14" ht="43.2" x14ac:dyDescent="0.3">
      <c r="C3" s="178" t="s">
        <v>414</v>
      </c>
      <c r="D3" s="202" t="s">
        <v>565</v>
      </c>
      <c r="E3" s="178" t="s">
        <v>524</v>
      </c>
      <c r="F3" s="178" t="s">
        <v>415</v>
      </c>
      <c r="G3" s="178" t="s">
        <v>417</v>
      </c>
    </row>
    <row r="4" spans="3:14" ht="35.1" customHeight="1" x14ac:dyDescent="0.3">
      <c r="C4" s="203">
        <v>1</v>
      </c>
      <c r="D4" s="204" t="s">
        <v>568</v>
      </c>
      <c r="E4" s="205" t="s">
        <v>86</v>
      </c>
      <c r="F4" s="206" t="s">
        <v>331</v>
      </c>
      <c r="G4" s="207">
        <v>250000</v>
      </c>
    </row>
    <row r="5" spans="3:14" ht="35.1" customHeight="1" x14ac:dyDescent="0.3">
      <c r="C5" s="203">
        <v>2</v>
      </c>
      <c r="D5" s="204" t="s">
        <v>568</v>
      </c>
      <c r="E5" s="205" t="s">
        <v>91</v>
      </c>
      <c r="F5" s="206" t="s">
        <v>333</v>
      </c>
      <c r="G5" s="207">
        <v>75000</v>
      </c>
    </row>
    <row r="6" spans="3:14" ht="35.1" customHeight="1" x14ac:dyDescent="0.3">
      <c r="C6" s="203">
        <v>3</v>
      </c>
      <c r="D6" s="204" t="s">
        <v>568</v>
      </c>
      <c r="E6" s="205" t="s">
        <v>175</v>
      </c>
      <c r="F6" s="206" t="s">
        <v>358</v>
      </c>
      <c r="G6" s="208">
        <v>300000</v>
      </c>
    </row>
    <row r="7" spans="3:14" ht="35.1" customHeight="1" x14ac:dyDescent="0.3">
      <c r="C7" s="203">
        <v>4</v>
      </c>
      <c r="D7" s="204" t="s">
        <v>568</v>
      </c>
      <c r="E7" s="209" t="s">
        <v>570</v>
      </c>
      <c r="F7" s="206" t="s">
        <v>365</v>
      </c>
      <c r="G7" s="210">
        <v>300000</v>
      </c>
    </row>
    <row r="8" spans="3:14" ht="35.1" customHeight="1" x14ac:dyDescent="0.3">
      <c r="C8" s="203">
        <v>5</v>
      </c>
      <c r="D8" s="204" t="s">
        <v>568</v>
      </c>
      <c r="E8" s="205" t="s">
        <v>136</v>
      </c>
      <c r="F8" s="206" t="s">
        <v>346</v>
      </c>
      <c r="G8" s="207">
        <v>100000</v>
      </c>
    </row>
    <row r="9" spans="3:14" ht="35.1" customHeight="1" x14ac:dyDescent="0.3">
      <c r="C9" s="203">
        <v>6</v>
      </c>
      <c r="D9" s="204" t="s">
        <v>568</v>
      </c>
      <c r="E9" s="205" t="s">
        <v>162</v>
      </c>
      <c r="F9" s="206" t="s">
        <v>354</v>
      </c>
      <c r="G9" s="207">
        <v>200000</v>
      </c>
    </row>
    <row r="10" spans="3:14" ht="35.1" customHeight="1" x14ac:dyDescent="0.3">
      <c r="C10" s="203">
        <v>7</v>
      </c>
      <c r="D10" s="204" t="s">
        <v>568</v>
      </c>
      <c r="E10" s="205" t="s">
        <v>170</v>
      </c>
      <c r="F10" s="206" t="s">
        <v>356</v>
      </c>
      <c r="G10" s="207">
        <v>260000</v>
      </c>
    </row>
    <row r="11" spans="3:14" ht="35.1" customHeight="1" x14ac:dyDescent="0.3">
      <c r="C11" s="203">
        <v>8</v>
      </c>
      <c r="D11" s="204" t="s">
        <v>568</v>
      </c>
      <c r="E11" s="205" t="s">
        <v>76</v>
      </c>
      <c r="F11" s="206" t="s">
        <v>329</v>
      </c>
      <c r="G11" s="207">
        <v>50000</v>
      </c>
    </row>
    <row r="12" spans="3:14" ht="35.1" customHeight="1" x14ac:dyDescent="0.3">
      <c r="C12" s="203">
        <v>9</v>
      </c>
      <c r="D12" s="204" t="s">
        <v>568</v>
      </c>
      <c r="E12" s="205" t="s">
        <v>89</v>
      </c>
      <c r="F12" s="206" t="s">
        <v>332</v>
      </c>
      <c r="G12" s="207">
        <v>125000</v>
      </c>
    </row>
    <row r="13" spans="3:14" ht="35.1" customHeight="1" x14ac:dyDescent="0.3">
      <c r="C13" s="203">
        <v>10</v>
      </c>
      <c r="D13" s="204" t="s">
        <v>567</v>
      </c>
      <c r="E13" s="205" t="s">
        <v>166</v>
      </c>
      <c r="F13" s="206" t="s">
        <v>355</v>
      </c>
      <c r="G13" s="207">
        <v>200000</v>
      </c>
    </row>
    <row r="14" spans="3:14" ht="35.1" customHeight="1" x14ac:dyDescent="0.3">
      <c r="C14" s="203">
        <v>11</v>
      </c>
      <c r="D14" s="204" t="s">
        <v>566</v>
      </c>
      <c r="E14" s="205" t="s">
        <v>206</v>
      </c>
      <c r="F14" s="206" t="s">
        <v>367</v>
      </c>
      <c r="G14" s="207">
        <v>175000</v>
      </c>
    </row>
    <row r="15" spans="3:14" ht="35.1" customHeight="1" x14ac:dyDescent="0.3">
      <c r="C15" s="203">
        <v>12</v>
      </c>
      <c r="D15" s="204" t="s">
        <v>566</v>
      </c>
      <c r="E15" s="211" t="s">
        <v>203</v>
      </c>
      <c r="F15" s="206" t="s">
        <v>366</v>
      </c>
      <c r="G15" s="207">
        <v>350000</v>
      </c>
    </row>
  </sheetData>
  <mergeCells count="1">
    <mergeCell ref="C2:G2"/>
  </mergeCells>
  <pageMargins left="0.26" right="0.1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9"/>
  <sheetViews>
    <sheetView workbookViewId="0">
      <selection activeCell="H14" sqref="H14"/>
    </sheetView>
  </sheetViews>
  <sheetFormatPr defaultRowHeight="14.4" x14ac:dyDescent="0.3"/>
  <cols>
    <col min="2" max="2" width="5.109375" customWidth="1"/>
    <col min="3" max="3" width="9.5546875" customWidth="1"/>
    <col min="4" max="4" width="23.5546875" customWidth="1"/>
    <col min="5" max="5" width="54.88671875" customWidth="1"/>
    <col min="6" max="6" width="12" customWidth="1"/>
    <col min="7" max="7" width="14.6640625" customWidth="1"/>
    <col min="8" max="8" width="11.5546875" customWidth="1"/>
    <col min="9" max="9" width="12.44140625" customWidth="1"/>
  </cols>
  <sheetData>
    <row r="2" spans="2:9" ht="15.6" x14ac:dyDescent="0.3">
      <c r="B2" s="535" t="s">
        <v>412</v>
      </c>
      <c r="C2" s="535"/>
      <c r="D2" s="535"/>
      <c r="E2" s="535"/>
      <c r="I2" s="140" t="s">
        <v>576</v>
      </c>
    </row>
    <row r="3" spans="2:9" ht="15.6" x14ac:dyDescent="0.3">
      <c r="B3" s="535" t="s">
        <v>413</v>
      </c>
      <c r="C3" s="535"/>
      <c r="D3" s="535"/>
      <c r="E3" s="535"/>
    </row>
    <row r="5" spans="2:9" ht="60" customHeight="1" x14ac:dyDescent="0.3">
      <c r="B5" s="531" t="s">
        <v>414</v>
      </c>
      <c r="C5" s="533" t="s">
        <v>416</v>
      </c>
      <c r="D5" s="531" t="s">
        <v>571</v>
      </c>
      <c r="E5" s="531" t="s">
        <v>415</v>
      </c>
      <c r="F5" s="531" t="s">
        <v>573</v>
      </c>
      <c r="G5" s="531" t="s">
        <v>572</v>
      </c>
      <c r="H5" s="532" t="s">
        <v>575</v>
      </c>
      <c r="I5" s="533" t="s">
        <v>574</v>
      </c>
    </row>
    <row r="6" spans="2:9" ht="15.75" customHeight="1" x14ac:dyDescent="0.3">
      <c r="B6" s="531"/>
      <c r="C6" s="534"/>
      <c r="D6" s="531"/>
      <c r="E6" s="531"/>
      <c r="F6" s="531"/>
      <c r="G6" s="531"/>
      <c r="H6" s="532"/>
      <c r="I6" s="534"/>
    </row>
    <row r="7" spans="2:9" ht="33.75" customHeight="1" x14ac:dyDescent="0.3">
      <c r="B7" s="177">
        <v>1</v>
      </c>
      <c r="C7" s="215" t="s">
        <v>452</v>
      </c>
      <c r="D7" s="213" t="s">
        <v>162</v>
      </c>
      <c r="E7" s="214" t="s">
        <v>354</v>
      </c>
      <c r="F7" s="212">
        <v>200000</v>
      </c>
      <c r="G7" s="212">
        <v>200000</v>
      </c>
      <c r="H7" s="216">
        <v>2912.62</v>
      </c>
      <c r="I7" s="216">
        <f>G7-H7</f>
        <v>197087.38</v>
      </c>
    </row>
    <row r="8" spans="2:9" ht="45" customHeight="1" x14ac:dyDescent="0.3">
      <c r="B8" s="177">
        <v>2</v>
      </c>
      <c r="C8" s="215" t="s">
        <v>454</v>
      </c>
      <c r="D8" s="213" t="s">
        <v>166</v>
      </c>
      <c r="E8" s="214" t="s">
        <v>355</v>
      </c>
      <c r="F8" s="212">
        <v>200000</v>
      </c>
      <c r="G8" s="212">
        <v>200000</v>
      </c>
      <c r="H8" s="217">
        <v>2990.47</v>
      </c>
      <c r="I8" s="216">
        <v>197009.53</v>
      </c>
    </row>
    <row r="9" spans="2:9" ht="33" customHeight="1" x14ac:dyDescent="0.3">
      <c r="B9" s="177">
        <v>3</v>
      </c>
      <c r="C9" s="215" t="s">
        <v>433</v>
      </c>
      <c r="D9" s="213" t="s">
        <v>170</v>
      </c>
      <c r="E9" s="214" t="s">
        <v>356</v>
      </c>
      <c r="F9" s="212">
        <v>260000</v>
      </c>
      <c r="G9" s="212">
        <v>260000</v>
      </c>
      <c r="H9" s="217">
        <v>3786.41</v>
      </c>
      <c r="I9" s="216">
        <v>256213.59</v>
      </c>
    </row>
  </sheetData>
  <mergeCells count="10">
    <mergeCell ref="B2:E2"/>
    <mergeCell ref="B3:E3"/>
    <mergeCell ref="C5:C6"/>
    <mergeCell ref="D5:D6"/>
    <mergeCell ref="E5:E6"/>
    <mergeCell ref="F5:F6"/>
    <mergeCell ref="G5:G6"/>
    <mergeCell ref="H5:H6"/>
    <mergeCell ref="I5:I6"/>
    <mergeCell ref="B5:B6"/>
  </mergeCells>
  <pageMargins left="0.17" right="0.18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3"/>
  <sheetViews>
    <sheetView topLeftCell="A9" workbookViewId="0">
      <selection activeCell="M19" sqref="M19"/>
    </sheetView>
  </sheetViews>
  <sheetFormatPr defaultRowHeight="14.4" x14ac:dyDescent="0.3"/>
  <cols>
    <col min="2" max="2" width="4.33203125" customWidth="1"/>
    <col min="3" max="3" width="63.33203125" customWidth="1"/>
    <col min="4" max="4" width="5.109375" customWidth="1"/>
    <col min="5" max="5" width="12.44140625" customWidth="1"/>
    <col min="6" max="7" width="3.6640625" style="198" customWidth="1"/>
    <col min="8" max="8" width="3.88671875" style="198" customWidth="1"/>
    <col min="9" max="10" width="3.6640625" style="198" customWidth="1"/>
    <col min="14" max="14" width="11.5546875" bestFit="1" customWidth="1"/>
    <col min="15" max="15" width="10.5546875" bestFit="1" customWidth="1"/>
  </cols>
  <sheetData>
    <row r="2" spans="2:13" ht="15.75" customHeight="1" x14ac:dyDescent="0.3">
      <c r="B2" s="530" t="s">
        <v>479</v>
      </c>
      <c r="C2" s="530"/>
      <c r="D2" s="530"/>
      <c r="E2" s="530"/>
      <c r="F2" s="530"/>
      <c r="G2" s="530"/>
      <c r="H2" s="530"/>
      <c r="I2" s="530"/>
      <c r="J2" s="530"/>
      <c r="K2" s="199"/>
      <c r="L2" s="199"/>
      <c r="M2" s="199"/>
    </row>
    <row r="3" spans="2:13" x14ac:dyDescent="0.3">
      <c r="B3" s="523" t="s">
        <v>414</v>
      </c>
      <c r="C3" s="525" t="s">
        <v>481</v>
      </c>
      <c r="D3" s="523" t="s">
        <v>482</v>
      </c>
      <c r="E3" s="525" t="s">
        <v>483</v>
      </c>
      <c r="F3" s="537" t="s">
        <v>530</v>
      </c>
      <c r="G3" s="537" t="s">
        <v>531</v>
      </c>
      <c r="H3" s="536" t="s">
        <v>528</v>
      </c>
      <c r="I3" s="536" t="s">
        <v>529</v>
      </c>
      <c r="J3" s="536" t="s">
        <v>522</v>
      </c>
    </row>
    <row r="4" spans="2:13" ht="60" customHeight="1" x14ac:dyDescent="0.3">
      <c r="B4" s="524"/>
      <c r="C4" s="525"/>
      <c r="D4" s="524"/>
      <c r="E4" s="525"/>
      <c r="F4" s="537"/>
      <c r="G4" s="537"/>
      <c r="H4" s="536"/>
      <c r="I4" s="536"/>
      <c r="J4" s="536"/>
    </row>
    <row r="5" spans="2:13" ht="24.9" customHeight="1" x14ac:dyDescent="0.3">
      <c r="B5" s="186">
        <v>1</v>
      </c>
      <c r="C5" s="188" t="s">
        <v>491</v>
      </c>
      <c r="D5" s="186">
        <v>3</v>
      </c>
      <c r="E5" s="191">
        <v>660000</v>
      </c>
      <c r="F5" s="200"/>
      <c r="G5" s="200"/>
      <c r="H5" s="200"/>
      <c r="I5" s="177">
        <v>3</v>
      </c>
      <c r="J5" s="200"/>
    </row>
    <row r="6" spans="2:13" ht="24.9" customHeight="1" x14ac:dyDescent="0.3">
      <c r="B6" s="186">
        <v>2</v>
      </c>
      <c r="C6" s="185" t="s">
        <v>536</v>
      </c>
      <c r="D6" s="186">
        <v>1</v>
      </c>
      <c r="E6" s="191">
        <v>75000</v>
      </c>
      <c r="F6" s="200"/>
      <c r="G6" s="200"/>
      <c r="H6" s="200"/>
      <c r="I6" s="200"/>
      <c r="J6" s="200">
        <v>1</v>
      </c>
    </row>
    <row r="7" spans="2:13" ht="24.9" customHeight="1" x14ac:dyDescent="0.3">
      <c r="B7" s="186">
        <v>3</v>
      </c>
      <c r="C7" s="188" t="s">
        <v>411</v>
      </c>
      <c r="D7" s="186">
        <v>39</v>
      </c>
      <c r="E7" s="191">
        <v>7365000</v>
      </c>
      <c r="F7" s="177">
        <v>39</v>
      </c>
      <c r="G7" s="200"/>
      <c r="H7" s="200"/>
      <c r="I7" s="200"/>
      <c r="J7" s="200"/>
    </row>
    <row r="8" spans="2:13" ht="24.9" customHeight="1" x14ac:dyDescent="0.3">
      <c r="B8" s="186">
        <v>4</v>
      </c>
      <c r="C8" s="188" t="s">
        <v>408</v>
      </c>
      <c r="D8" s="186">
        <v>1</v>
      </c>
      <c r="E8" s="191">
        <v>350000</v>
      </c>
      <c r="F8" s="200"/>
      <c r="G8" s="200"/>
      <c r="H8" s="200"/>
      <c r="I8" s="177">
        <v>1</v>
      </c>
      <c r="J8" s="200"/>
    </row>
    <row r="9" spans="2:13" ht="24.9" customHeight="1" x14ac:dyDescent="0.3">
      <c r="B9" s="186">
        <v>5</v>
      </c>
      <c r="C9" s="188" t="s">
        <v>405</v>
      </c>
      <c r="D9" s="186">
        <v>4</v>
      </c>
      <c r="E9" s="191">
        <v>725000</v>
      </c>
      <c r="F9" s="200"/>
      <c r="G9" s="200"/>
      <c r="H9" s="200"/>
      <c r="I9" s="177">
        <v>4</v>
      </c>
      <c r="J9" s="200"/>
    </row>
    <row r="10" spans="2:13" ht="24.9" customHeight="1" x14ac:dyDescent="0.3">
      <c r="B10" s="186">
        <v>6</v>
      </c>
      <c r="C10" s="188" t="s">
        <v>409</v>
      </c>
      <c r="D10" s="186">
        <v>3</v>
      </c>
      <c r="E10" s="191">
        <v>300000</v>
      </c>
      <c r="F10" s="200"/>
      <c r="G10" s="200"/>
      <c r="H10" s="200"/>
      <c r="I10" s="177">
        <v>3</v>
      </c>
      <c r="J10" s="200"/>
    </row>
    <row r="11" spans="2:13" ht="24.9" customHeight="1" x14ac:dyDescent="0.3">
      <c r="B11" s="186">
        <v>7</v>
      </c>
      <c r="C11" s="188" t="s">
        <v>492</v>
      </c>
      <c r="D11" s="186">
        <v>1</v>
      </c>
      <c r="E11" s="191">
        <v>300000</v>
      </c>
      <c r="F11" s="200"/>
      <c r="G11" s="177">
        <v>1</v>
      </c>
      <c r="H11" s="200"/>
      <c r="I11" s="200"/>
      <c r="J11" s="200"/>
    </row>
    <row r="12" spans="2:13" ht="24.9" customHeight="1" x14ac:dyDescent="0.3">
      <c r="B12" s="186">
        <v>8</v>
      </c>
      <c r="C12" s="188" t="s">
        <v>410</v>
      </c>
      <c r="D12" s="186">
        <v>1</v>
      </c>
      <c r="E12" s="191">
        <v>30000</v>
      </c>
      <c r="F12" s="200"/>
      <c r="G12" s="177">
        <v>1</v>
      </c>
      <c r="H12" s="200"/>
      <c r="I12" s="200"/>
      <c r="J12" s="200"/>
    </row>
    <row r="13" spans="2:13" ht="24.9" customHeight="1" x14ac:dyDescent="0.3">
      <c r="B13" s="186">
        <v>9</v>
      </c>
      <c r="C13" s="188" t="s">
        <v>493</v>
      </c>
      <c r="D13" s="186">
        <v>1</v>
      </c>
      <c r="E13" s="191">
        <v>250000</v>
      </c>
      <c r="F13" s="200"/>
      <c r="G13" s="177">
        <v>1</v>
      </c>
      <c r="H13" s="200"/>
      <c r="I13" s="200"/>
      <c r="J13" s="200"/>
    </row>
    <row r="14" spans="2:13" ht="24.9" customHeight="1" x14ac:dyDescent="0.3">
      <c r="B14" s="186">
        <v>10</v>
      </c>
      <c r="C14" s="188" t="s">
        <v>494</v>
      </c>
      <c r="D14" s="186">
        <v>1</v>
      </c>
      <c r="E14" s="191">
        <v>50000</v>
      </c>
      <c r="F14" s="200"/>
      <c r="G14" s="177">
        <v>1</v>
      </c>
      <c r="H14" s="200"/>
      <c r="I14" s="200"/>
      <c r="J14" s="200"/>
    </row>
    <row r="15" spans="2:13" ht="24.9" customHeight="1" x14ac:dyDescent="0.3">
      <c r="B15" s="186">
        <v>11</v>
      </c>
      <c r="C15" s="188" t="s">
        <v>495</v>
      </c>
      <c r="D15" s="186">
        <v>1</v>
      </c>
      <c r="E15" s="191">
        <v>300000</v>
      </c>
      <c r="F15" s="200"/>
      <c r="G15" s="177"/>
      <c r="H15" s="200"/>
      <c r="I15" s="177">
        <v>1</v>
      </c>
      <c r="J15" s="200"/>
    </row>
    <row r="16" spans="2:13" ht="24.9" customHeight="1" x14ac:dyDescent="0.3">
      <c r="B16" s="186">
        <v>12</v>
      </c>
      <c r="C16" s="188" t="s">
        <v>496</v>
      </c>
      <c r="D16" s="186">
        <v>2</v>
      </c>
      <c r="E16" s="191">
        <v>700000</v>
      </c>
      <c r="F16" s="200"/>
      <c r="G16" s="177">
        <v>1</v>
      </c>
      <c r="H16" s="200"/>
      <c r="I16" s="200"/>
      <c r="J16" s="200"/>
    </row>
    <row r="17" spans="2:15" ht="24.9" customHeight="1" x14ac:dyDescent="0.3">
      <c r="B17" s="186">
        <v>13</v>
      </c>
      <c r="C17" s="188" t="s">
        <v>403</v>
      </c>
      <c r="D17" s="186">
        <v>17</v>
      </c>
      <c r="E17" s="191">
        <v>3225000</v>
      </c>
      <c r="F17" s="200"/>
      <c r="G17" s="200"/>
      <c r="H17" s="200"/>
      <c r="I17" s="200"/>
      <c r="J17" s="177">
        <v>17</v>
      </c>
      <c r="N17" s="219">
        <f>295072.67-4360.68</f>
        <v>290711.99</v>
      </c>
    </row>
    <row r="18" spans="2:15" ht="24.9" customHeight="1" x14ac:dyDescent="0.3">
      <c r="B18" s="186">
        <v>14</v>
      </c>
      <c r="C18" s="188" t="s">
        <v>401</v>
      </c>
      <c r="D18" s="186">
        <v>4</v>
      </c>
      <c r="E18" s="191">
        <f>1000000+250000</f>
        <v>1250000</v>
      </c>
      <c r="F18" s="200"/>
      <c r="G18" s="177">
        <v>4</v>
      </c>
      <c r="H18" s="200"/>
      <c r="I18" s="200"/>
      <c r="J18" s="200"/>
      <c r="O18" s="220">
        <f>N17*7/4000</f>
        <v>508.74598249999997</v>
      </c>
    </row>
    <row r="19" spans="2:15" ht="24.9" customHeight="1" x14ac:dyDescent="0.3">
      <c r="B19" s="186">
        <v>15</v>
      </c>
      <c r="C19" s="188" t="s">
        <v>406</v>
      </c>
      <c r="D19" s="186">
        <v>1</v>
      </c>
      <c r="E19" s="191">
        <v>85000</v>
      </c>
      <c r="F19" s="200"/>
      <c r="G19" s="177">
        <v>1</v>
      </c>
      <c r="H19" s="200"/>
      <c r="I19" s="200"/>
      <c r="J19" s="200"/>
    </row>
    <row r="20" spans="2:15" ht="24.9" customHeight="1" x14ac:dyDescent="0.3">
      <c r="B20" s="186">
        <v>16</v>
      </c>
      <c r="C20" s="188" t="s">
        <v>497</v>
      </c>
      <c r="D20" s="186">
        <v>11</v>
      </c>
      <c r="E20" s="191">
        <v>1025000</v>
      </c>
      <c r="F20" s="200"/>
      <c r="G20" s="200"/>
      <c r="H20" s="177">
        <v>11</v>
      </c>
      <c r="I20" s="200"/>
      <c r="J20" s="200"/>
    </row>
    <row r="21" spans="2:15" ht="24.9" customHeight="1" x14ac:dyDescent="0.3">
      <c r="B21" s="186">
        <v>17</v>
      </c>
      <c r="C21" s="188" t="s">
        <v>498</v>
      </c>
      <c r="D21" s="186">
        <v>5</v>
      </c>
      <c r="E21" s="191">
        <v>1050000</v>
      </c>
      <c r="F21" s="200"/>
      <c r="G21" s="200"/>
      <c r="H21" s="200"/>
      <c r="I21" s="177">
        <v>5</v>
      </c>
      <c r="J21" s="200"/>
    </row>
    <row r="22" spans="2:15" ht="24.9" customHeight="1" x14ac:dyDescent="0.3">
      <c r="B22" s="186">
        <v>18</v>
      </c>
      <c r="C22" s="188" t="s">
        <v>499</v>
      </c>
      <c r="D22" s="186">
        <v>1</v>
      </c>
      <c r="E22" s="191">
        <v>200000</v>
      </c>
      <c r="F22" s="200"/>
      <c r="G22" s="177">
        <v>1</v>
      </c>
      <c r="H22" s="200"/>
      <c r="I22" s="200"/>
      <c r="J22" s="200"/>
    </row>
    <row r="23" spans="2:15" ht="24.9" customHeight="1" x14ac:dyDescent="0.3">
      <c r="B23" s="185"/>
      <c r="C23" s="197" t="s">
        <v>500</v>
      </c>
      <c r="D23" s="193">
        <f>SUM(D5:D22)</f>
        <v>97</v>
      </c>
      <c r="E23" s="194">
        <f>SUM(E5:E22)</f>
        <v>17940000</v>
      </c>
      <c r="F23" s="193">
        <f>SUM(F5:F22)</f>
        <v>39</v>
      </c>
      <c r="G23" s="193">
        <f t="shared" ref="G23:I23" si="0">SUM(G5:G22)</f>
        <v>11</v>
      </c>
      <c r="H23" s="193">
        <f t="shared" si="0"/>
        <v>11</v>
      </c>
      <c r="I23" s="193">
        <f t="shared" si="0"/>
        <v>17</v>
      </c>
      <c r="J23" s="193">
        <f>SUM(J5:J22)</f>
        <v>18</v>
      </c>
    </row>
  </sheetData>
  <mergeCells count="10">
    <mergeCell ref="H3:H4"/>
    <mergeCell ref="I3:I4"/>
    <mergeCell ref="J3:J4"/>
    <mergeCell ref="B2:J2"/>
    <mergeCell ref="B3:B4"/>
    <mergeCell ref="C3:C4"/>
    <mergeCell ref="D3:D4"/>
    <mergeCell ref="E3:E4"/>
    <mergeCell ref="F3:F4"/>
    <mergeCell ref="G3:G4"/>
  </mergeCells>
  <pageMargins left="0.17" right="0.16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B0F0"/>
  </sheetPr>
  <dimension ref="A1:J140"/>
  <sheetViews>
    <sheetView tabSelected="1" topLeftCell="A5" zoomScale="110" zoomScaleNormal="110" workbookViewId="0">
      <selection activeCell="J8" sqref="J1:J1048576"/>
    </sheetView>
  </sheetViews>
  <sheetFormatPr defaultColWidth="9.109375" defaultRowHeight="14.4" x14ac:dyDescent="0.3"/>
  <cols>
    <col min="1" max="1" width="9.109375" style="254"/>
    <col min="2" max="2" width="5.6640625" style="264" customWidth="1"/>
    <col min="3" max="3" width="11" style="264" customWidth="1"/>
    <col min="4" max="4" width="64" style="254" customWidth="1"/>
    <col min="5" max="5" width="7.88671875" style="254" bestFit="1" customWidth="1"/>
    <col min="6" max="6" width="9.5546875" style="254" customWidth="1"/>
    <col min="7" max="7" width="16.33203125" style="254" customWidth="1"/>
    <col min="8" max="8" width="6.109375" style="254" hidden="1" customWidth="1"/>
    <col min="9" max="9" width="13" style="254" customWidth="1"/>
    <col min="10" max="10" width="19.88671875" style="254" customWidth="1"/>
    <col min="11" max="12" width="9.109375" style="254"/>
    <col min="13" max="13" width="12.44140625" style="254" bestFit="1" customWidth="1"/>
    <col min="14" max="16384" width="9.109375" style="254"/>
  </cols>
  <sheetData>
    <row r="1" spans="1:10" x14ac:dyDescent="0.3">
      <c r="B1" s="538" t="s">
        <v>412</v>
      </c>
      <c r="C1" s="538"/>
      <c r="D1" s="538"/>
      <c r="E1" s="266"/>
    </row>
    <row r="2" spans="1:10" x14ac:dyDescent="0.3">
      <c r="B2" s="538" t="s">
        <v>413</v>
      </c>
      <c r="C2" s="538"/>
      <c r="D2" s="538"/>
      <c r="E2" s="266"/>
    </row>
    <row r="3" spans="1:10" x14ac:dyDescent="0.3">
      <c r="B3" s="255" t="s">
        <v>590</v>
      </c>
      <c r="C3" s="255"/>
      <c r="D3" s="255"/>
      <c r="E3" s="267"/>
      <c r="J3" s="424"/>
    </row>
    <row r="4" spans="1:10" s="263" customFormat="1" ht="57" customHeight="1" x14ac:dyDescent="0.3">
      <c r="B4" s="256" t="s">
        <v>414</v>
      </c>
      <c r="C4" s="256" t="s">
        <v>524</v>
      </c>
      <c r="D4" s="256" t="s">
        <v>415</v>
      </c>
      <c r="E4" s="373" t="s">
        <v>619</v>
      </c>
      <c r="F4" s="256" t="s">
        <v>416</v>
      </c>
      <c r="G4" s="256" t="s">
        <v>417</v>
      </c>
      <c r="H4" s="256" t="s">
        <v>418</v>
      </c>
      <c r="I4" s="256" t="s">
        <v>419</v>
      </c>
      <c r="J4" s="256" t="s">
        <v>421</v>
      </c>
    </row>
    <row r="5" spans="1:10" s="263" customFormat="1" ht="30" customHeight="1" x14ac:dyDescent="0.15">
      <c r="B5" s="257">
        <v>1</v>
      </c>
      <c r="C5" s="222" t="s">
        <v>52</v>
      </c>
      <c r="D5" s="283" t="s">
        <v>325</v>
      </c>
      <c r="E5" s="258" t="s">
        <v>616</v>
      </c>
      <c r="F5" s="435" t="s">
        <v>700</v>
      </c>
      <c r="G5" s="426">
        <v>250000</v>
      </c>
      <c r="H5" s="374">
        <v>249131.25</v>
      </c>
      <c r="I5" s="258" t="s">
        <v>423</v>
      </c>
      <c r="J5" s="261" t="s">
        <v>425</v>
      </c>
    </row>
    <row r="6" spans="1:10" s="263" customFormat="1" ht="43.5" hidden="1" customHeight="1" x14ac:dyDescent="0.3">
      <c r="B6" s="257">
        <v>2</v>
      </c>
      <c r="C6" s="222" t="s">
        <v>60</v>
      </c>
      <c r="D6" s="283" t="s">
        <v>326</v>
      </c>
      <c r="E6" s="258" t="s">
        <v>616</v>
      </c>
      <c r="F6" s="261" t="s">
        <v>699</v>
      </c>
      <c r="G6" s="426">
        <v>250000</v>
      </c>
      <c r="H6" s="374">
        <v>249616.66</v>
      </c>
      <c r="I6" s="258" t="s">
        <v>423</v>
      </c>
      <c r="J6" s="261" t="s">
        <v>425</v>
      </c>
    </row>
    <row r="7" spans="1:10" s="263" customFormat="1" ht="30.75" hidden="1" customHeight="1" x14ac:dyDescent="0.3">
      <c r="A7" s="423"/>
      <c r="B7" s="257">
        <v>3</v>
      </c>
      <c r="C7" s="222" t="s">
        <v>65</v>
      </c>
      <c r="D7" s="283" t="s">
        <v>327</v>
      </c>
      <c r="E7" s="258" t="s">
        <v>616</v>
      </c>
      <c r="F7" s="261" t="s">
        <v>698</v>
      </c>
      <c r="G7" s="426">
        <v>500000</v>
      </c>
      <c r="H7" s="374">
        <v>499801.7</v>
      </c>
      <c r="I7" s="258" t="s">
        <v>423</v>
      </c>
      <c r="J7" s="261" t="s">
        <v>425</v>
      </c>
    </row>
    <row r="8" spans="1:10" ht="26.25" customHeight="1" x14ac:dyDescent="0.3">
      <c r="B8" s="257">
        <v>4</v>
      </c>
      <c r="C8" s="222" t="s">
        <v>537</v>
      </c>
      <c r="D8" s="283" t="s">
        <v>517</v>
      </c>
      <c r="E8" s="258" t="s">
        <v>616</v>
      </c>
      <c r="F8" s="261" t="s">
        <v>701</v>
      </c>
      <c r="G8" s="425">
        <v>250000</v>
      </c>
      <c r="H8" s="375">
        <v>250000</v>
      </c>
      <c r="I8" s="262" t="s">
        <v>490</v>
      </c>
      <c r="J8" s="261" t="s">
        <v>425</v>
      </c>
    </row>
    <row r="9" spans="1:10" s="263" customFormat="1" ht="33.75" hidden="1" customHeight="1" x14ac:dyDescent="0.3">
      <c r="B9" s="257">
        <v>5</v>
      </c>
      <c r="C9" s="222" t="s">
        <v>70</v>
      </c>
      <c r="D9" s="283" t="s">
        <v>328</v>
      </c>
      <c r="E9" s="258" t="s">
        <v>616</v>
      </c>
      <c r="F9" s="261" t="s">
        <v>702</v>
      </c>
      <c r="G9" s="426">
        <v>300000</v>
      </c>
      <c r="H9" s="374">
        <v>299614.76</v>
      </c>
      <c r="I9" s="258" t="s">
        <v>423</v>
      </c>
      <c r="J9" s="261" t="s">
        <v>430</v>
      </c>
    </row>
    <row r="10" spans="1:10" s="263" customFormat="1" ht="30" hidden="1" customHeight="1" x14ac:dyDescent="0.15">
      <c r="B10" s="257">
        <v>6</v>
      </c>
      <c r="C10" s="222" t="s">
        <v>76</v>
      </c>
      <c r="D10" s="283" t="s">
        <v>329</v>
      </c>
      <c r="E10" s="258" t="s">
        <v>616</v>
      </c>
      <c r="F10" s="435" t="s">
        <v>703</v>
      </c>
      <c r="G10" s="426">
        <v>50000</v>
      </c>
      <c r="H10" s="376">
        <v>49464.72</v>
      </c>
      <c r="I10" s="258" t="s">
        <v>423</v>
      </c>
      <c r="J10" s="261" t="s">
        <v>432</v>
      </c>
    </row>
    <row r="11" spans="1:10" s="263" customFormat="1" ht="30" hidden="1" customHeight="1" x14ac:dyDescent="0.15">
      <c r="B11" s="257">
        <v>7</v>
      </c>
      <c r="C11" s="222" t="s">
        <v>81</v>
      </c>
      <c r="D11" s="283" t="s">
        <v>330</v>
      </c>
      <c r="E11" s="258" t="s">
        <v>616</v>
      </c>
      <c r="F11" s="435" t="s">
        <v>704</v>
      </c>
      <c r="G11" s="426">
        <v>100000</v>
      </c>
      <c r="H11" s="374">
        <v>99407.77</v>
      </c>
      <c r="I11" s="258" t="s">
        <v>423</v>
      </c>
      <c r="J11" s="261" t="s">
        <v>432</v>
      </c>
    </row>
    <row r="12" spans="1:10" s="263" customFormat="1" ht="30" hidden="1" customHeight="1" x14ac:dyDescent="0.15">
      <c r="B12" s="257">
        <v>8</v>
      </c>
      <c r="C12" s="222" t="s">
        <v>86</v>
      </c>
      <c r="D12" s="283" t="s">
        <v>331</v>
      </c>
      <c r="E12" s="258" t="s">
        <v>616</v>
      </c>
      <c r="F12" s="435" t="s">
        <v>705</v>
      </c>
      <c r="G12" s="426">
        <v>250000</v>
      </c>
      <c r="H12" s="376">
        <v>249713.2</v>
      </c>
      <c r="I12" s="258" t="s">
        <v>423</v>
      </c>
      <c r="J12" s="261" t="s">
        <v>432</v>
      </c>
    </row>
    <row r="13" spans="1:10" s="263" customFormat="1" ht="30" hidden="1" customHeight="1" x14ac:dyDescent="0.15">
      <c r="B13" s="257">
        <v>9</v>
      </c>
      <c r="C13" s="222" t="s">
        <v>89</v>
      </c>
      <c r="D13" s="283" t="s">
        <v>332</v>
      </c>
      <c r="E13" s="258" t="s">
        <v>616</v>
      </c>
      <c r="F13" s="435" t="s">
        <v>422</v>
      </c>
      <c r="G13" s="426">
        <v>125000</v>
      </c>
      <c r="H13" s="376">
        <v>124952.73</v>
      </c>
      <c r="I13" s="258" t="s">
        <v>423</v>
      </c>
      <c r="J13" s="261" t="s">
        <v>432</v>
      </c>
    </row>
    <row r="14" spans="1:10" s="263" customFormat="1" ht="30" hidden="1" customHeight="1" x14ac:dyDescent="0.3">
      <c r="B14" s="257">
        <v>10</v>
      </c>
      <c r="C14" s="222" t="s">
        <v>91</v>
      </c>
      <c r="D14" s="283" t="s">
        <v>333</v>
      </c>
      <c r="E14" s="258" t="s">
        <v>616</v>
      </c>
      <c r="F14" s="261" t="s">
        <v>436</v>
      </c>
      <c r="G14" s="426">
        <v>75000</v>
      </c>
      <c r="H14" s="376">
        <v>74901.600000000006</v>
      </c>
      <c r="I14" s="258" t="s">
        <v>423</v>
      </c>
      <c r="J14" s="261" t="s">
        <v>432</v>
      </c>
    </row>
    <row r="15" spans="1:10" s="263" customFormat="1" ht="30" hidden="1" customHeight="1" x14ac:dyDescent="0.3">
      <c r="B15" s="257">
        <v>11</v>
      </c>
      <c r="C15" s="223" t="s">
        <v>94</v>
      </c>
      <c r="D15" s="283" t="s">
        <v>334</v>
      </c>
      <c r="E15" s="258" t="s">
        <v>617</v>
      </c>
      <c r="F15" s="261" t="s">
        <v>434</v>
      </c>
      <c r="G15" s="427">
        <v>40000</v>
      </c>
      <c r="H15" s="377">
        <f>39100-5100</f>
        <v>34000</v>
      </c>
      <c r="I15" s="258" t="s">
        <v>423</v>
      </c>
      <c r="J15" s="261" t="s">
        <v>432</v>
      </c>
    </row>
    <row r="16" spans="1:10" s="263" customFormat="1" ht="30" hidden="1" customHeight="1" x14ac:dyDescent="0.3">
      <c r="B16" s="257">
        <v>12</v>
      </c>
      <c r="C16" s="223" t="s">
        <v>96</v>
      </c>
      <c r="D16" s="283" t="s">
        <v>335</v>
      </c>
      <c r="E16" s="258" t="s">
        <v>617</v>
      </c>
      <c r="F16" s="261" t="s">
        <v>426</v>
      </c>
      <c r="G16" s="427">
        <v>75000</v>
      </c>
      <c r="H16" s="377">
        <v>73100</v>
      </c>
      <c r="I16" s="258" t="s">
        <v>423</v>
      </c>
      <c r="J16" s="261" t="s">
        <v>432</v>
      </c>
    </row>
    <row r="17" spans="2:10" s="263" customFormat="1" ht="30" hidden="1" customHeight="1" x14ac:dyDescent="0.3">
      <c r="B17" s="257">
        <v>13</v>
      </c>
      <c r="C17" s="223" t="s">
        <v>98</v>
      </c>
      <c r="D17" s="283" t="s">
        <v>336</v>
      </c>
      <c r="E17" s="258" t="s">
        <v>617</v>
      </c>
      <c r="F17" s="261" t="s">
        <v>439</v>
      </c>
      <c r="G17" s="427">
        <v>75000</v>
      </c>
      <c r="H17" s="377">
        <v>73100</v>
      </c>
      <c r="I17" s="258" t="s">
        <v>423</v>
      </c>
      <c r="J17" s="261" t="s">
        <v>432</v>
      </c>
    </row>
    <row r="18" spans="2:10" s="263" customFormat="1" ht="30" hidden="1" customHeight="1" x14ac:dyDescent="0.15">
      <c r="B18" s="257">
        <v>14</v>
      </c>
      <c r="C18" s="223" t="s">
        <v>102</v>
      </c>
      <c r="D18" s="283" t="s">
        <v>440</v>
      </c>
      <c r="E18" s="258" t="s">
        <v>617</v>
      </c>
      <c r="F18" s="435" t="s">
        <v>441</v>
      </c>
      <c r="G18" s="427">
        <v>35000</v>
      </c>
      <c r="H18" s="376">
        <v>34500</v>
      </c>
      <c r="I18" s="258" t="s">
        <v>423</v>
      </c>
      <c r="J18" s="261" t="s">
        <v>432</v>
      </c>
    </row>
    <row r="19" spans="2:10" s="263" customFormat="1" ht="30" hidden="1" customHeight="1" x14ac:dyDescent="0.15">
      <c r="B19" s="257">
        <v>15</v>
      </c>
      <c r="C19" s="223" t="s">
        <v>106</v>
      </c>
      <c r="D19" s="283" t="s">
        <v>615</v>
      </c>
      <c r="E19" s="258" t="s">
        <v>617</v>
      </c>
      <c r="F19" s="435" t="s">
        <v>422</v>
      </c>
      <c r="G19" s="427">
        <v>75000</v>
      </c>
      <c r="H19" s="376">
        <v>73692</v>
      </c>
      <c r="I19" s="258" t="s">
        <v>423</v>
      </c>
      <c r="J19" s="261" t="s">
        <v>432</v>
      </c>
    </row>
    <row r="20" spans="2:10" s="263" customFormat="1" ht="30" hidden="1" customHeight="1" x14ac:dyDescent="0.15">
      <c r="B20" s="257">
        <v>16</v>
      </c>
      <c r="C20" s="223" t="s">
        <v>108</v>
      </c>
      <c r="D20" s="283" t="s">
        <v>339</v>
      </c>
      <c r="E20" s="258" t="s">
        <v>617</v>
      </c>
      <c r="F20" s="435" t="s">
        <v>442</v>
      </c>
      <c r="G20" s="427">
        <v>125000</v>
      </c>
      <c r="H20" s="376">
        <v>125000</v>
      </c>
      <c r="I20" s="258" t="s">
        <v>423</v>
      </c>
      <c r="J20" s="261" t="s">
        <v>432</v>
      </c>
    </row>
    <row r="21" spans="2:10" s="263" customFormat="1" ht="30" customHeight="1" x14ac:dyDescent="0.3">
      <c r="B21" s="257">
        <v>17</v>
      </c>
      <c r="C21" s="222" t="s">
        <v>112</v>
      </c>
      <c r="D21" s="283" t="s">
        <v>340</v>
      </c>
      <c r="E21" s="258" t="s">
        <v>616</v>
      </c>
      <c r="F21" s="261" t="s">
        <v>434</v>
      </c>
      <c r="G21" s="426">
        <v>200000</v>
      </c>
      <c r="H21" s="374">
        <v>200000</v>
      </c>
      <c r="I21" s="262" t="s">
        <v>443</v>
      </c>
      <c r="J21" s="261" t="s">
        <v>444</v>
      </c>
    </row>
    <row r="22" spans="2:10" s="263" customFormat="1" ht="30" customHeight="1" x14ac:dyDescent="0.15">
      <c r="B22" s="257">
        <v>18</v>
      </c>
      <c r="C22" s="222" t="s">
        <v>116</v>
      </c>
      <c r="D22" s="283" t="s">
        <v>341</v>
      </c>
      <c r="E22" s="258" t="s">
        <v>616</v>
      </c>
      <c r="F22" s="435" t="s">
        <v>431</v>
      </c>
      <c r="G22" s="426">
        <v>200000</v>
      </c>
      <c r="H22" s="374">
        <v>200000</v>
      </c>
      <c r="I22" s="262" t="s">
        <v>443</v>
      </c>
      <c r="J22" s="261" t="s">
        <v>444</v>
      </c>
    </row>
    <row r="23" spans="2:10" s="263" customFormat="1" ht="30" hidden="1" customHeight="1" x14ac:dyDescent="0.3">
      <c r="B23" s="257">
        <v>19</v>
      </c>
      <c r="C23" s="222" t="s">
        <v>118</v>
      </c>
      <c r="D23" s="283" t="s">
        <v>342</v>
      </c>
      <c r="E23" s="258" t="s">
        <v>616</v>
      </c>
      <c r="F23" s="261" t="s">
        <v>445</v>
      </c>
      <c r="G23" s="426">
        <v>200000</v>
      </c>
      <c r="H23" s="374">
        <v>199535.06</v>
      </c>
      <c r="I23" s="258" t="s">
        <v>423</v>
      </c>
      <c r="J23" s="261" t="s">
        <v>444</v>
      </c>
    </row>
    <row r="24" spans="2:10" s="263" customFormat="1" ht="30" hidden="1" customHeight="1" x14ac:dyDescent="0.3">
      <c r="B24" s="257">
        <v>20</v>
      </c>
      <c r="C24" s="222" t="s">
        <v>123</v>
      </c>
      <c r="D24" s="283" t="s">
        <v>343</v>
      </c>
      <c r="E24" s="258" t="s">
        <v>616</v>
      </c>
      <c r="F24" s="261" t="s">
        <v>446</v>
      </c>
      <c r="G24" s="426">
        <v>200000</v>
      </c>
      <c r="H24" s="374">
        <v>199026.9</v>
      </c>
      <c r="I24" s="258" t="s">
        <v>423</v>
      </c>
      <c r="J24" s="261" t="s">
        <v>444</v>
      </c>
    </row>
    <row r="25" spans="2:10" s="263" customFormat="1" ht="30" hidden="1" customHeight="1" x14ac:dyDescent="0.3">
      <c r="B25" s="257">
        <v>21</v>
      </c>
      <c r="C25" s="222" t="s">
        <v>127</v>
      </c>
      <c r="D25" s="283" t="s">
        <v>344</v>
      </c>
      <c r="E25" s="258" t="s">
        <v>616</v>
      </c>
      <c r="F25" s="261" t="s">
        <v>447</v>
      </c>
      <c r="G25" s="426">
        <v>200000</v>
      </c>
      <c r="H25" s="374">
        <v>199935.98</v>
      </c>
      <c r="I25" s="258" t="s">
        <v>423</v>
      </c>
      <c r="J25" s="261" t="s">
        <v>444</v>
      </c>
    </row>
    <row r="26" spans="2:10" s="263" customFormat="1" ht="30" hidden="1" customHeight="1" x14ac:dyDescent="0.3">
      <c r="B26" s="257">
        <v>22</v>
      </c>
      <c r="C26" s="222" t="s">
        <v>132</v>
      </c>
      <c r="D26" s="283" t="s">
        <v>345</v>
      </c>
      <c r="E26" s="258" t="s">
        <v>616</v>
      </c>
      <c r="F26" s="261" t="s">
        <v>697</v>
      </c>
      <c r="G26" s="426">
        <v>200000</v>
      </c>
      <c r="H26" s="374">
        <v>199983.05</v>
      </c>
      <c r="I26" s="258" t="s">
        <v>423</v>
      </c>
      <c r="J26" s="261" t="s">
        <v>444</v>
      </c>
    </row>
    <row r="27" spans="2:10" s="263" customFormat="1" ht="30" hidden="1" customHeight="1" x14ac:dyDescent="0.15">
      <c r="B27" s="257">
        <v>23</v>
      </c>
      <c r="C27" s="222" t="s">
        <v>136</v>
      </c>
      <c r="D27" s="283" t="s">
        <v>346</v>
      </c>
      <c r="E27" s="258" t="s">
        <v>617</v>
      </c>
      <c r="F27" s="435"/>
      <c r="G27" s="426">
        <v>100000</v>
      </c>
      <c r="H27" s="376">
        <v>99599.6</v>
      </c>
      <c r="I27" s="258" t="s">
        <v>423</v>
      </c>
      <c r="J27" s="261" t="s">
        <v>444</v>
      </c>
    </row>
    <row r="28" spans="2:10" s="263" customFormat="1" ht="35.25" hidden="1" customHeight="1" x14ac:dyDescent="0.15">
      <c r="B28" s="257">
        <v>24</v>
      </c>
      <c r="C28" s="222" t="s">
        <v>139</v>
      </c>
      <c r="D28" s="283" t="s">
        <v>353</v>
      </c>
      <c r="E28" s="258" t="s">
        <v>616</v>
      </c>
      <c r="F28" s="435" t="s">
        <v>428</v>
      </c>
      <c r="G28" s="428">
        <v>500000</v>
      </c>
      <c r="H28" s="374">
        <v>499605.11</v>
      </c>
      <c r="I28" s="258" t="s">
        <v>423</v>
      </c>
      <c r="J28" s="261" t="s">
        <v>444</v>
      </c>
    </row>
    <row r="29" spans="2:10" s="263" customFormat="1" ht="30" customHeight="1" x14ac:dyDescent="0.15">
      <c r="B29" s="257">
        <v>25</v>
      </c>
      <c r="C29" s="222" t="s">
        <v>141</v>
      </c>
      <c r="D29" s="283" t="s">
        <v>347</v>
      </c>
      <c r="E29" s="258" t="s">
        <v>616</v>
      </c>
      <c r="F29" s="435" t="s">
        <v>585</v>
      </c>
      <c r="G29" s="426">
        <v>200000</v>
      </c>
      <c r="H29" s="374">
        <v>200000</v>
      </c>
      <c r="I29" s="258" t="s">
        <v>443</v>
      </c>
      <c r="J29" s="261" t="s">
        <v>444</v>
      </c>
    </row>
    <row r="30" spans="2:10" s="263" customFormat="1" ht="30" hidden="1" customHeight="1" x14ac:dyDescent="0.3">
      <c r="B30" s="257">
        <v>26</v>
      </c>
      <c r="C30" s="222" t="s">
        <v>145</v>
      </c>
      <c r="D30" s="283" t="s">
        <v>348</v>
      </c>
      <c r="E30" s="258" t="s">
        <v>616</v>
      </c>
      <c r="F30" s="261" t="s">
        <v>433</v>
      </c>
      <c r="G30" s="426">
        <v>200000</v>
      </c>
      <c r="H30" s="374">
        <v>200000</v>
      </c>
      <c r="I30" s="258" t="s">
        <v>423</v>
      </c>
      <c r="J30" s="261" t="s">
        <v>444</v>
      </c>
    </row>
    <row r="31" spans="2:10" s="263" customFormat="1" ht="30" hidden="1" customHeight="1" x14ac:dyDescent="0.3">
      <c r="B31" s="257">
        <v>27</v>
      </c>
      <c r="C31" s="222" t="s">
        <v>147</v>
      </c>
      <c r="D31" s="283" t="s">
        <v>349</v>
      </c>
      <c r="E31" s="258" t="s">
        <v>616</v>
      </c>
      <c r="F31" s="261" t="s">
        <v>449</v>
      </c>
      <c r="G31" s="426">
        <v>200000</v>
      </c>
      <c r="H31" s="374">
        <v>199850.9</v>
      </c>
      <c r="I31" s="258" t="s">
        <v>423</v>
      </c>
      <c r="J31" s="261" t="s">
        <v>444</v>
      </c>
    </row>
    <row r="32" spans="2:10" s="263" customFormat="1" ht="30" hidden="1" customHeight="1" x14ac:dyDescent="0.3">
      <c r="B32" s="257">
        <v>28</v>
      </c>
      <c r="C32" s="222" t="s">
        <v>151</v>
      </c>
      <c r="D32" s="283" t="s">
        <v>350</v>
      </c>
      <c r="E32" s="258" t="s">
        <v>616</v>
      </c>
      <c r="F32" s="261" t="s">
        <v>450</v>
      </c>
      <c r="G32" s="426">
        <v>200000</v>
      </c>
      <c r="H32" s="374">
        <v>199083.55</v>
      </c>
      <c r="I32" s="258" t="s">
        <v>423</v>
      </c>
      <c r="J32" s="261" t="s">
        <v>444</v>
      </c>
    </row>
    <row r="33" spans="1:10" s="263" customFormat="1" ht="30" customHeight="1" x14ac:dyDescent="0.3">
      <c r="B33" s="257">
        <v>29</v>
      </c>
      <c r="C33" s="222" t="s">
        <v>155</v>
      </c>
      <c r="D33" s="283" t="s">
        <v>351</v>
      </c>
      <c r="E33" s="258" t="s">
        <v>616</v>
      </c>
      <c r="F33" s="261" t="s">
        <v>442</v>
      </c>
      <c r="G33" s="426">
        <v>200000</v>
      </c>
      <c r="H33" s="374">
        <v>199811.18</v>
      </c>
      <c r="I33" s="258" t="s">
        <v>443</v>
      </c>
      <c r="J33" s="261" t="s">
        <v>444</v>
      </c>
    </row>
    <row r="34" spans="1:10" s="263" customFormat="1" ht="33" hidden="1" customHeight="1" x14ac:dyDescent="0.3">
      <c r="B34" s="257">
        <v>30</v>
      </c>
      <c r="C34" s="222" t="s">
        <v>157</v>
      </c>
      <c r="D34" s="283" t="s">
        <v>352</v>
      </c>
      <c r="E34" s="258" t="s">
        <v>616</v>
      </c>
      <c r="F34" s="261" t="s">
        <v>451</v>
      </c>
      <c r="G34" s="426">
        <v>200000</v>
      </c>
      <c r="H34" s="374">
        <v>200000</v>
      </c>
      <c r="I34" s="258" t="s">
        <v>423</v>
      </c>
      <c r="J34" s="261" t="s">
        <v>444</v>
      </c>
    </row>
    <row r="35" spans="1:10" s="263" customFormat="1" ht="33" hidden="1" customHeight="1" x14ac:dyDescent="0.15">
      <c r="A35" s="423"/>
      <c r="B35" s="333">
        <v>31</v>
      </c>
      <c r="C35" s="222" t="s">
        <v>534</v>
      </c>
      <c r="D35" s="283" t="s">
        <v>535</v>
      </c>
      <c r="E35" s="258" t="s">
        <v>617</v>
      </c>
      <c r="F35" s="435" t="s">
        <v>450</v>
      </c>
      <c r="G35" s="426">
        <v>25000</v>
      </c>
      <c r="H35" s="374">
        <v>24930</v>
      </c>
      <c r="I35" s="258" t="s">
        <v>423</v>
      </c>
      <c r="J35" s="261" t="s">
        <v>444</v>
      </c>
    </row>
    <row r="36" spans="1:10" s="263" customFormat="1" ht="33" hidden="1" customHeight="1" x14ac:dyDescent="0.3">
      <c r="B36" s="257">
        <v>32</v>
      </c>
      <c r="C36" s="222" t="s">
        <v>577</v>
      </c>
      <c r="D36" s="283" t="s">
        <v>578</v>
      </c>
      <c r="E36" s="258" t="s">
        <v>617</v>
      </c>
      <c r="F36" s="261" t="s">
        <v>463</v>
      </c>
      <c r="G36" s="426">
        <v>100000</v>
      </c>
      <c r="H36" s="374">
        <v>98500</v>
      </c>
      <c r="I36" s="258" t="s">
        <v>579</v>
      </c>
      <c r="J36" s="261" t="s">
        <v>444</v>
      </c>
    </row>
    <row r="37" spans="1:10" s="263" customFormat="1" ht="33" hidden="1" customHeight="1" x14ac:dyDescent="0.3">
      <c r="B37" s="257">
        <v>33</v>
      </c>
      <c r="C37" s="222" t="s">
        <v>591</v>
      </c>
      <c r="D37" s="283" t="s">
        <v>696</v>
      </c>
      <c r="E37" s="258" t="s">
        <v>617</v>
      </c>
      <c r="F37" s="261" t="s">
        <v>428</v>
      </c>
      <c r="G37" s="426">
        <v>100000</v>
      </c>
      <c r="H37" s="374"/>
      <c r="I37" s="258" t="s">
        <v>579</v>
      </c>
      <c r="J37" s="261" t="s">
        <v>444</v>
      </c>
    </row>
    <row r="38" spans="1:10" s="263" customFormat="1" ht="30" hidden="1" customHeight="1" x14ac:dyDescent="0.3">
      <c r="B38" s="257">
        <v>34</v>
      </c>
      <c r="C38" s="222" t="s">
        <v>162</v>
      </c>
      <c r="D38" s="283" t="s">
        <v>354</v>
      </c>
      <c r="E38" s="258" t="s">
        <v>616</v>
      </c>
      <c r="F38" s="261" t="s">
        <v>452</v>
      </c>
      <c r="G38" s="426">
        <v>200000</v>
      </c>
      <c r="H38" s="374">
        <v>200000</v>
      </c>
      <c r="I38" s="258" t="s">
        <v>527</v>
      </c>
      <c r="J38" s="261" t="s">
        <v>453</v>
      </c>
    </row>
    <row r="39" spans="1:10" s="263" customFormat="1" ht="36" hidden="1" customHeight="1" x14ac:dyDescent="0.15">
      <c r="A39" s="430" t="s">
        <v>747</v>
      </c>
      <c r="B39" s="257">
        <v>35</v>
      </c>
      <c r="C39" s="222" t="s">
        <v>166</v>
      </c>
      <c r="D39" s="283" t="s">
        <v>355</v>
      </c>
      <c r="E39" s="258" t="s">
        <v>616</v>
      </c>
      <c r="F39" s="435" t="s">
        <v>454</v>
      </c>
      <c r="G39" s="426">
        <v>200000</v>
      </c>
      <c r="H39" s="376">
        <v>205346.29</v>
      </c>
      <c r="I39" s="258" t="s">
        <v>527</v>
      </c>
      <c r="J39" s="261" t="s">
        <v>453</v>
      </c>
    </row>
    <row r="40" spans="1:10" s="263" customFormat="1" ht="30" hidden="1" customHeight="1" x14ac:dyDescent="0.3">
      <c r="B40" s="257">
        <v>36</v>
      </c>
      <c r="C40" s="222" t="s">
        <v>170</v>
      </c>
      <c r="D40" s="283" t="s">
        <v>356</v>
      </c>
      <c r="E40" s="258" t="s">
        <v>616</v>
      </c>
      <c r="F40" s="261" t="s">
        <v>433</v>
      </c>
      <c r="G40" s="426">
        <v>260000</v>
      </c>
      <c r="H40" s="374">
        <v>260000</v>
      </c>
      <c r="I40" s="258" t="s">
        <v>527</v>
      </c>
      <c r="J40" s="261" t="s">
        <v>453</v>
      </c>
    </row>
    <row r="41" spans="1:10" s="263" customFormat="1" ht="47.25" hidden="1" customHeight="1" x14ac:dyDescent="0.3">
      <c r="B41" s="257">
        <v>37</v>
      </c>
      <c r="C41" s="222" t="s">
        <v>173</v>
      </c>
      <c r="D41" s="283" t="s">
        <v>502</v>
      </c>
      <c r="E41" s="258" t="s">
        <v>617</v>
      </c>
      <c r="F41" s="261" t="s">
        <v>441</v>
      </c>
      <c r="G41" s="426">
        <v>50000</v>
      </c>
      <c r="H41" s="374">
        <v>49844</v>
      </c>
      <c r="I41" s="258" t="s">
        <v>423</v>
      </c>
      <c r="J41" s="261" t="s">
        <v>462</v>
      </c>
    </row>
    <row r="42" spans="1:10" s="263" customFormat="1" ht="30" hidden="1" customHeight="1" x14ac:dyDescent="0.15">
      <c r="B42" s="257">
        <v>38</v>
      </c>
      <c r="C42" s="222" t="s">
        <v>175</v>
      </c>
      <c r="D42" s="283" t="s">
        <v>358</v>
      </c>
      <c r="E42" s="258" t="s">
        <v>616</v>
      </c>
      <c r="F42" s="435" t="s">
        <v>455</v>
      </c>
      <c r="G42" s="426">
        <v>300000</v>
      </c>
      <c r="H42" s="374">
        <v>299704.65999999997</v>
      </c>
      <c r="I42" s="258" t="s">
        <v>423</v>
      </c>
      <c r="J42" s="261" t="s">
        <v>462</v>
      </c>
    </row>
    <row r="43" spans="1:10" s="263" customFormat="1" ht="30" hidden="1" customHeight="1" x14ac:dyDescent="0.3">
      <c r="B43" s="257">
        <v>39</v>
      </c>
      <c r="C43" s="222" t="s">
        <v>179</v>
      </c>
      <c r="D43" s="283" t="s">
        <v>359</v>
      </c>
      <c r="E43" s="258" t="s">
        <v>616</v>
      </c>
      <c r="F43" s="261" t="s">
        <v>433</v>
      </c>
      <c r="G43" s="426">
        <v>200000</v>
      </c>
      <c r="H43" s="374">
        <v>199820</v>
      </c>
      <c r="I43" s="258" t="s">
        <v>423</v>
      </c>
      <c r="J43" s="261" t="s">
        <v>462</v>
      </c>
    </row>
    <row r="44" spans="1:10" s="263" customFormat="1" ht="29.25" customHeight="1" x14ac:dyDescent="0.3">
      <c r="B44" s="257">
        <v>40</v>
      </c>
      <c r="C44" s="222" t="s">
        <v>206</v>
      </c>
      <c r="D44" s="283" t="s">
        <v>367</v>
      </c>
      <c r="E44" s="258" t="s">
        <v>616</v>
      </c>
      <c r="F44" s="261" t="s">
        <v>434</v>
      </c>
      <c r="G44" s="426">
        <v>175000</v>
      </c>
      <c r="H44" s="374">
        <v>175000</v>
      </c>
      <c r="I44" s="258" t="s">
        <v>561</v>
      </c>
      <c r="J44" s="261" t="s">
        <v>462</v>
      </c>
    </row>
    <row r="45" spans="1:10" s="263" customFormat="1" ht="30" hidden="1" customHeight="1" x14ac:dyDescent="0.3">
      <c r="B45" s="257">
        <v>41</v>
      </c>
      <c r="C45" s="222" t="s">
        <v>182</v>
      </c>
      <c r="D45" s="283" t="s">
        <v>360</v>
      </c>
      <c r="E45" s="258" t="s">
        <v>617</v>
      </c>
      <c r="F45" s="261" t="s">
        <v>449</v>
      </c>
      <c r="G45" s="426">
        <v>85000</v>
      </c>
      <c r="H45" s="374"/>
      <c r="I45" s="258" t="s">
        <v>423</v>
      </c>
      <c r="J45" s="261" t="s">
        <v>456</v>
      </c>
    </row>
    <row r="46" spans="1:10" s="263" customFormat="1" ht="30" customHeight="1" x14ac:dyDescent="0.3">
      <c r="B46" s="257">
        <v>42</v>
      </c>
      <c r="C46" s="222" t="s">
        <v>588</v>
      </c>
      <c r="D46" s="283" t="s">
        <v>589</v>
      </c>
      <c r="E46" s="258" t="s">
        <v>616</v>
      </c>
      <c r="F46" s="261" t="s">
        <v>434</v>
      </c>
      <c r="G46" s="426">
        <v>250000</v>
      </c>
      <c r="H46" s="374">
        <v>250000</v>
      </c>
      <c r="I46" s="258" t="s">
        <v>561</v>
      </c>
      <c r="J46" s="261" t="s">
        <v>456</v>
      </c>
    </row>
    <row r="47" spans="1:10" s="263" customFormat="1" ht="45.75" hidden="1" customHeight="1" x14ac:dyDescent="0.3">
      <c r="B47" s="257">
        <v>43</v>
      </c>
      <c r="C47" s="222" t="s">
        <v>185</v>
      </c>
      <c r="D47" s="283" t="s">
        <v>361</v>
      </c>
      <c r="E47" s="258" t="s">
        <v>617</v>
      </c>
      <c r="F47" s="261" t="s">
        <v>457</v>
      </c>
      <c r="G47" s="427">
        <v>50000</v>
      </c>
      <c r="H47" s="374">
        <v>49450</v>
      </c>
      <c r="I47" s="258" t="s">
        <v>423</v>
      </c>
      <c r="J47" s="261" t="s">
        <v>458</v>
      </c>
    </row>
    <row r="48" spans="1:10" s="263" customFormat="1" ht="30" hidden="1" customHeight="1" x14ac:dyDescent="0.3">
      <c r="B48" s="257">
        <v>44</v>
      </c>
      <c r="C48" s="222" t="s">
        <v>190</v>
      </c>
      <c r="D48" s="283" t="s">
        <v>362</v>
      </c>
      <c r="E48" s="258" t="s">
        <v>617</v>
      </c>
      <c r="F48" s="261" t="s">
        <v>454</v>
      </c>
      <c r="G48" s="426">
        <v>250000</v>
      </c>
      <c r="H48" s="374">
        <v>250000</v>
      </c>
      <c r="I48" s="258" t="s">
        <v>423</v>
      </c>
      <c r="J48" s="261" t="s">
        <v>459</v>
      </c>
    </row>
    <row r="49" spans="2:10" s="263" customFormat="1" ht="30" hidden="1" customHeight="1" x14ac:dyDescent="0.3">
      <c r="B49" s="257">
        <v>45</v>
      </c>
      <c r="C49" s="222" t="s">
        <v>197</v>
      </c>
      <c r="D49" s="283" t="s">
        <v>364</v>
      </c>
      <c r="E49" s="258" t="s">
        <v>617</v>
      </c>
      <c r="F49" s="261" t="s">
        <v>454</v>
      </c>
      <c r="G49" s="427">
        <v>100000</v>
      </c>
      <c r="H49" s="374"/>
      <c r="I49" s="258" t="s">
        <v>423</v>
      </c>
      <c r="J49" s="261" t="s">
        <v>460</v>
      </c>
    </row>
    <row r="50" spans="2:10" s="263" customFormat="1" ht="30" hidden="1" customHeight="1" x14ac:dyDescent="0.3">
      <c r="B50" s="257">
        <v>46</v>
      </c>
      <c r="C50" s="67" t="s">
        <v>706</v>
      </c>
      <c r="D50" s="360" t="s">
        <v>365</v>
      </c>
      <c r="E50" s="258" t="s">
        <v>616</v>
      </c>
      <c r="F50" s="261" t="s">
        <v>471</v>
      </c>
      <c r="G50" s="427">
        <v>300000</v>
      </c>
      <c r="H50" s="377">
        <v>299433.34999999998</v>
      </c>
      <c r="I50" s="258" t="s">
        <v>423</v>
      </c>
      <c r="J50" s="261" t="s">
        <v>478</v>
      </c>
    </row>
    <row r="51" spans="2:10" s="263" customFormat="1" ht="30" customHeight="1" x14ac:dyDescent="0.15">
      <c r="B51" s="257">
        <v>47</v>
      </c>
      <c r="C51" s="224" t="s">
        <v>203</v>
      </c>
      <c r="D51" s="283" t="s">
        <v>366</v>
      </c>
      <c r="E51" s="258" t="s">
        <v>616</v>
      </c>
      <c r="F51" s="435" t="s">
        <v>422</v>
      </c>
      <c r="G51" s="426">
        <v>350000</v>
      </c>
      <c r="H51" s="374">
        <v>350000</v>
      </c>
      <c r="I51" s="258" t="s">
        <v>443</v>
      </c>
      <c r="J51" s="261" t="s">
        <v>461</v>
      </c>
    </row>
    <row r="52" spans="2:10" s="263" customFormat="1" ht="30" hidden="1" customHeight="1" x14ac:dyDescent="0.3">
      <c r="B52" s="257">
        <v>48</v>
      </c>
      <c r="C52" s="222" t="s">
        <v>209</v>
      </c>
      <c r="D52" s="283" t="s">
        <v>368</v>
      </c>
      <c r="E52" s="258" t="s">
        <v>616</v>
      </c>
      <c r="F52" s="261" t="s">
        <v>463</v>
      </c>
      <c r="G52" s="426">
        <v>200000</v>
      </c>
      <c r="H52" s="374">
        <v>199043.38</v>
      </c>
      <c r="I52" s="258" t="s">
        <v>423</v>
      </c>
      <c r="J52" s="261" t="s">
        <v>464</v>
      </c>
    </row>
    <row r="53" spans="2:10" s="263" customFormat="1" ht="30" customHeight="1" x14ac:dyDescent="0.3">
      <c r="B53" s="257">
        <v>49</v>
      </c>
      <c r="C53" s="222" t="s">
        <v>212</v>
      </c>
      <c r="D53" s="283" t="s">
        <v>369</v>
      </c>
      <c r="E53" s="258" t="s">
        <v>616</v>
      </c>
      <c r="F53" s="261" t="s">
        <v>463</v>
      </c>
      <c r="G53" s="426">
        <v>200000</v>
      </c>
      <c r="H53" s="374">
        <v>200000</v>
      </c>
      <c r="I53" s="258" t="s">
        <v>443</v>
      </c>
      <c r="J53" s="261" t="s">
        <v>464</v>
      </c>
    </row>
    <row r="54" spans="2:10" s="263" customFormat="1" ht="30" hidden="1" customHeight="1" x14ac:dyDescent="0.15">
      <c r="B54" s="257">
        <v>50</v>
      </c>
      <c r="C54" s="222" t="s">
        <v>214</v>
      </c>
      <c r="D54" s="283" t="s">
        <v>695</v>
      </c>
      <c r="E54" s="258" t="s">
        <v>616</v>
      </c>
      <c r="F54" s="435" t="s">
        <v>431</v>
      </c>
      <c r="G54" s="426">
        <v>100000</v>
      </c>
      <c r="H54" s="374">
        <v>99190.24</v>
      </c>
      <c r="I54" s="258" t="s">
        <v>423</v>
      </c>
      <c r="J54" s="261" t="s">
        <v>464</v>
      </c>
    </row>
    <row r="55" spans="2:10" s="263" customFormat="1" ht="30" hidden="1" customHeight="1" x14ac:dyDescent="0.15">
      <c r="B55" s="257">
        <v>51</v>
      </c>
      <c r="C55" s="222" t="s">
        <v>216</v>
      </c>
      <c r="D55" s="283" t="s">
        <v>371</v>
      </c>
      <c r="E55" s="258" t="s">
        <v>616</v>
      </c>
      <c r="F55" s="435" t="s">
        <v>450</v>
      </c>
      <c r="G55" s="426">
        <v>250000</v>
      </c>
      <c r="H55" s="396">
        <v>249574.95</v>
      </c>
      <c r="I55" s="258" t="s">
        <v>423</v>
      </c>
      <c r="J55" s="261" t="s">
        <v>464</v>
      </c>
    </row>
    <row r="56" spans="2:10" s="263" customFormat="1" ht="30" customHeight="1" x14ac:dyDescent="0.15">
      <c r="B56" s="257">
        <v>52</v>
      </c>
      <c r="C56" s="222" t="s">
        <v>218</v>
      </c>
      <c r="D56" s="283" t="s">
        <v>400</v>
      </c>
      <c r="E56" s="258" t="s">
        <v>616</v>
      </c>
      <c r="F56" s="435" t="s">
        <v>422</v>
      </c>
      <c r="G56" s="426">
        <v>300000</v>
      </c>
      <c r="H56" s="374">
        <v>300000</v>
      </c>
      <c r="I56" s="258" t="s">
        <v>443</v>
      </c>
      <c r="J56" s="261" t="s">
        <v>464</v>
      </c>
    </row>
    <row r="57" spans="2:10" s="263" customFormat="1" ht="35.25" hidden="1" customHeight="1" x14ac:dyDescent="0.3">
      <c r="B57" s="257">
        <v>53</v>
      </c>
      <c r="C57" s="222" t="s">
        <v>222</v>
      </c>
      <c r="D57" s="283" t="s">
        <v>372</v>
      </c>
      <c r="E57" s="258" t="s">
        <v>616</v>
      </c>
      <c r="F57" s="261" t="s">
        <v>434</v>
      </c>
      <c r="G57" s="425">
        <v>200000</v>
      </c>
      <c r="H57" s="378">
        <v>199777.08</v>
      </c>
      <c r="I57" s="258" t="s">
        <v>423</v>
      </c>
      <c r="J57" s="261" t="s">
        <v>465</v>
      </c>
    </row>
    <row r="58" spans="2:10" s="263" customFormat="1" ht="45.9" hidden="1" customHeight="1" x14ac:dyDescent="0.15">
      <c r="B58" s="257">
        <v>54</v>
      </c>
      <c r="C58" s="222" t="s">
        <v>594</v>
      </c>
      <c r="D58" s="354" t="s">
        <v>373</v>
      </c>
      <c r="E58" s="258" t="s">
        <v>486</v>
      </c>
      <c r="F58" s="435"/>
      <c r="G58" s="425">
        <v>100000</v>
      </c>
      <c r="H58" s="374">
        <v>100000</v>
      </c>
      <c r="I58" s="258" t="s">
        <v>423</v>
      </c>
      <c r="J58" s="261" t="s">
        <v>466</v>
      </c>
    </row>
    <row r="59" spans="2:10" s="263" customFormat="1" ht="33.75" hidden="1" customHeight="1" x14ac:dyDescent="0.15">
      <c r="B59" s="257">
        <v>55</v>
      </c>
      <c r="C59" s="222" t="s">
        <v>595</v>
      </c>
      <c r="D59" s="354" t="s">
        <v>374</v>
      </c>
      <c r="E59" s="258" t="s">
        <v>486</v>
      </c>
      <c r="F59" s="435"/>
      <c r="G59" s="425">
        <v>100000</v>
      </c>
      <c r="H59" s="374">
        <v>100000</v>
      </c>
      <c r="I59" s="258" t="s">
        <v>423</v>
      </c>
      <c r="J59" s="261" t="s">
        <v>466</v>
      </c>
    </row>
    <row r="60" spans="2:10" s="263" customFormat="1" ht="37.5" hidden="1" customHeight="1" x14ac:dyDescent="0.15">
      <c r="B60" s="257">
        <v>56</v>
      </c>
      <c r="C60" s="222" t="s">
        <v>596</v>
      </c>
      <c r="D60" s="283" t="s">
        <v>375</v>
      </c>
      <c r="E60" s="258" t="s">
        <v>486</v>
      </c>
      <c r="F60" s="435"/>
      <c r="G60" s="425">
        <v>100000</v>
      </c>
      <c r="H60" s="374">
        <v>100000</v>
      </c>
      <c r="I60" s="258" t="s">
        <v>423</v>
      </c>
      <c r="J60" s="261" t="s">
        <v>466</v>
      </c>
    </row>
    <row r="61" spans="2:10" s="263" customFormat="1" ht="30" hidden="1" customHeight="1" x14ac:dyDescent="0.3">
      <c r="B61" s="257">
        <v>57</v>
      </c>
      <c r="C61" s="225" t="s">
        <v>597</v>
      </c>
      <c r="D61" s="283" t="s">
        <v>376</v>
      </c>
      <c r="E61" s="258" t="s">
        <v>617</v>
      </c>
      <c r="F61" s="261" t="s">
        <v>467</v>
      </c>
      <c r="G61" s="425">
        <v>30000</v>
      </c>
      <c r="H61" s="374">
        <v>24500</v>
      </c>
      <c r="I61" s="258" t="s">
        <v>423</v>
      </c>
      <c r="J61" s="261" t="s">
        <v>468</v>
      </c>
    </row>
    <row r="62" spans="2:10" s="263" customFormat="1" ht="33.75" hidden="1" customHeight="1" x14ac:dyDescent="0.3">
      <c r="B62" s="257">
        <v>58</v>
      </c>
      <c r="C62" s="225" t="s">
        <v>611</v>
      </c>
      <c r="D62" s="283" t="s">
        <v>377</v>
      </c>
      <c r="E62" s="258" t="s">
        <v>617</v>
      </c>
      <c r="F62" s="261" t="s">
        <v>436</v>
      </c>
      <c r="G62" s="425">
        <v>100000</v>
      </c>
      <c r="H62" s="374">
        <v>99770.3</v>
      </c>
      <c r="I62" s="258" t="s">
        <v>423</v>
      </c>
      <c r="J62" s="261" t="s">
        <v>694</v>
      </c>
    </row>
    <row r="63" spans="2:10" s="263" customFormat="1" ht="30" hidden="1" customHeight="1" x14ac:dyDescent="0.3">
      <c r="B63" s="257">
        <v>59</v>
      </c>
      <c r="C63" s="225" t="s">
        <v>599</v>
      </c>
      <c r="D63" s="283" t="s">
        <v>562</v>
      </c>
      <c r="E63" s="258" t="s">
        <v>616</v>
      </c>
      <c r="F63" s="261" t="s">
        <v>436</v>
      </c>
      <c r="G63" s="425">
        <v>425000</v>
      </c>
      <c r="H63" s="379">
        <v>424668.9</v>
      </c>
      <c r="I63" s="258" t="s">
        <v>423</v>
      </c>
      <c r="J63" s="261" t="s">
        <v>694</v>
      </c>
    </row>
    <row r="64" spans="2:10" s="263" customFormat="1" ht="30" hidden="1" customHeight="1" x14ac:dyDescent="0.15">
      <c r="B64" s="257">
        <v>60</v>
      </c>
      <c r="C64" s="225" t="s">
        <v>598</v>
      </c>
      <c r="D64" s="283" t="s">
        <v>587</v>
      </c>
      <c r="E64" s="258" t="s">
        <v>616</v>
      </c>
      <c r="F64" s="435" t="s">
        <v>457</v>
      </c>
      <c r="G64" s="425">
        <v>150000</v>
      </c>
      <c r="H64" s="374">
        <v>144569.48000000001</v>
      </c>
      <c r="I64" s="258" t="s">
        <v>423</v>
      </c>
      <c r="J64" s="261" t="s">
        <v>694</v>
      </c>
    </row>
    <row r="65" spans="1:10" s="263" customFormat="1" ht="30" customHeight="1" x14ac:dyDescent="0.3">
      <c r="B65" s="257">
        <v>61</v>
      </c>
      <c r="C65" s="225" t="s">
        <v>600</v>
      </c>
      <c r="D65" s="283" t="s">
        <v>563</v>
      </c>
      <c r="E65" s="258" t="s">
        <v>616</v>
      </c>
      <c r="F65" s="261" t="s">
        <v>454</v>
      </c>
      <c r="G65" s="425">
        <v>400000</v>
      </c>
      <c r="H65" s="375">
        <v>400000</v>
      </c>
      <c r="I65" s="258" t="s">
        <v>443</v>
      </c>
      <c r="J65" s="261" t="s">
        <v>694</v>
      </c>
    </row>
    <row r="66" spans="1:10" s="263" customFormat="1" ht="30" hidden="1" customHeight="1" x14ac:dyDescent="0.3">
      <c r="B66" s="257">
        <v>62</v>
      </c>
      <c r="C66" s="225" t="s">
        <v>601</v>
      </c>
      <c r="D66" s="283" t="s">
        <v>382</v>
      </c>
      <c r="E66" s="258" t="s">
        <v>616</v>
      </c>
      <c r="F66" s="261" t="s">
        <v>697</v>
      </c>
      <c r="G66" s="425">
        <v>400000</v>
      </c>
      <c r="H66" s="374">
        <v>399084.01</v>
      </c>
      <c r="I66" s="258" t="s">
        <v>423</v>
      </c>
      <c r="J66" s="261" t="s">
        <v>694</v>
      </c>
    </row>
    <row r="67" spans="1:10" s="263" customFormat="1" ht="30" hidden="1" customHeight="1" x14ac:dyDescent="0.3">
      <c r="B67" s="257">
        <v>63</v>
      </c>
      <c r="C67" s="225" t="s">
        <v>607</v>
      </c>
      <c r="D67" s="283" t="s">
        <v>383</v>
      </c>
      <c r="E67" s="258" t="s">
        <v>616</v>
      </c>
      <c r="F67" s="261" t="s">
        <v>697</v>
      </c>
      <c r="G67" s="425">
        <v>250000</v>
      </c>
      <c r="H67" s="378">
        <v>249916.32</v>
      </c>
      <c r="I67" s="258" t="s">
        <v>423</v>
      </c>
      <c r="J67" s="261" t="s">
        <v>694</v>
      </c>
    </row>
    <row r="68" spans="1:10" s="263" customFormat="1" ht="30" hidden="1" customHeight="1" x14ac:dyDescent="0.3">
      <c r="B68" s="257">
        <v>64</v>
      </c>
      <c r="C68" s="225" t="s">
        <v>602</v>
      </c>
      <c r="D68" s="283" t="s">
        <v>384</v>
      </c>
      <c r="E68" s="258" t="s">
        <v>616</v>
      </c>
      <c r="F68" s="261" t="s">
        <v>476</v>
      </c>
      <c r="G68" s="425">
        <v>250000</v>
      </c>
      <c r="H68" s="380">
        <v>250000</v>
      </c>
      <c r="I68" s="258" t="s">
        <v>527</v>
      </c>
      <c r="J68" s="261" t="s">
        <v>694</v>
      </c>
    </row>
    <row r="69" spans="1:10" s="263" customFormat="1" ht="30" hidden="1" customHeight="1" x14ac:dyDescent="0.3">
      <c r="B69" s="257">
        <v>65</v>
      </c>
      <c r="C69" s="225" t="s">
        <v>545</v>
      </c>
      <c r="D69" s="283" t="s">
        <v>385</v>
      </c>
      <c r="E69" s="258" t="s">
        <v>616</v>
      </c>
      <c r="F69" s="436" t="s">
        <v>422</v>
      </c>
      <c r="G69" s="425">
        <v>250000</v>
      </c>
      <c r="H69" s="374">
        <v>249807.65</v>
      </c>
      <c r="I69" s="258" t="s">
        <v>423</v>
      </c>
      <c r="J69" s="261" t="s">
        <v>694</v>
      </c>
    </row>
    <row r="70" spans="1:10" s="263" customFormat="1" ht="30" hidden="1" customHeight="1" x14ac:dyDescent="0.3">
      <c r="B70" s="257">
        <v>66</v>
      </c>
      <c r="C70" s="225" t="s">
        <v>546</v>
      </c>
      <c r="D70" s="283" t="s">
        <v>648</v>
      </c>
      <c r="E70" s="258" t="s">
        <v>617</v>
      </c>
      <c r="F70" s="261" t="s">
        <v>450</v>
      </c>
      <c r="G70" s="425">
        <v>75000</v>
      </c>
      <c r="H70" s="374">
        <v>74658.600000000006</v>
      </c>
      <c r="I70" s="258" t="s">
        <v>423</v>
      </c>
      <c r="J70" s="261" t="s">
        <v>694</v>
      </c>
    </row>
    <row r="71" spans="1:10" s="263" customFormat="1" ht="30" hidden="1" customHeight="1" x14ac:dyDescent="0.3">
      <c r="B71" s="257">
        <v>67</v>
      </c>
      <c r="C71" s="225" t="s">
        <v>547</v>
      </c>
      <c r="D71" s="283" t="s">
        <v>387</v>
      </c>
      <c r="E71" s="258" t="s">
        <v>617</v>
      </c>
      <c r="F71" s="261" t="s">
        <v>436</v>
      </c>
      <c r="G71" s="425">
        <v>150000</v>
      </c>
      <c r="H71" s="375">
        <v>150000</v>
      </c>
      <c r="I71" s="258" t="s">
        <v>423</v>
      </c>
      <c r="J71" s="261" t="s">
        <v>694</v>
      </c>
    </row>
    <row r="72" spans="1:10" s="263" customFormat="1" ht="30" hidden="1" customHeight="1" x14ac:dyDescent="0.15">
      <c r="B72" s="257">
        <v>68</v>
      </c>
      <c r="C72" s="225" t="s">
        <v>548</v>
      </c>
      <c r="D72" s="283" t="s">
        <v>388</v>
      </c>
      <c r="E72" s="258" t="s">
        <v>486</v>
      </c>
      <c r="F72" s="435"/>
      <c r="G72" s="425">
        <v>100000</v>
      </c>
      <c r="H72" s="375">
        <v>100000</v>
      </c>
      <c r="I72" s="258" t="s">
        <v>423</v>
      </c>
      <c r="J72" s="261" t="s">
        <v>694</v>
      </c>
    </row>
    <row r="73" spans="1:10" s="263" customFormat="1" ht="30" hidden="1" customHeight="1" x14ac:dyDescent="0.15">
      <c r="B73" s="257">
        <v>69</v>
      </c>
      <c r="C73" s="225" t="s">
        <v>549</v>
      </c>
      <c r="D73" s="283" t="s">
        <v>389</v>
      </c>
      <c r="E73" s="258" t="s">
        <v>617</v>
      </c>
      <c r="F73" s="435"/>
      <c r="G73" s="425">
        <v>250000</v>
      </c>
      <c r="H73" s="374"/>
      <c r="I73" s="258" t="s">
        <v>423</v>
      </c>
      <c r="J73" s="261" t="s">
        <v>694</v>
      </c>
    </row>
    <row r="74" spans="1:10" s="263" customFormat="1" ht="30" hidden="1" customHeight="1" x14ac:dyDescent="0.3">
      <c r="B74" s="257">
        <v>70</v>
      </c>
      <c r="C74" s="225" t="s">
        <v>550</v>
      </c>
      <c r="D74" s="283" t="s">
        <v>390</v>
      </c>
      <c r="E74" s="258" t="s">
        <v>616</v>
      </c>
      <c r="F74" s="261" t="s">
        <v>472</v>
      </c>
      <c r="G74" s="425">
        <v>200000</v>
      </c>
      <c r="H74" s="378">
        <v>199072.45</v>
      </c>
      <c r="I74" s="258" t="s">
        <v>488</v>
      </c>
      <c r="J74" s="261" t="s">
        <v>694</v>
      </c>
    </row>
    <row r="75" spans="1:10" s="263" customFormat="1" ht="30" hidden="1" customHeight="1" x14ac:dyDescent="0.3">
      <c r="A75" s="423"/>
      <c r="B75" s="257">
        <v>71</v>
      </c>
      <c r="C75" s="225" t="s">
        <v>551</v>
      </c>
      <c r="D75" s="283" t="s">
        <v>391</v>
      </c>
      <c r="E75" s="258" t="s">
        <v>617</v>
      </c>
      <c r="F75" s="261" t="s">
        <v>450</v>
      </c>
      <c r="G75" s="425">
        <v>150000</v>
      </c>
      <c r="H75" s="375">
        <v>150000</v>
      </c>
      <c r="I75" s="258" t="s">
        <v>423</v>
      </c>
      <c r="J75" s="261" t="s">
        <v>694</v>
      </c>
    </row>
    <row r="76" spans="1:10" s="263" customFormat="1" ht="30" customHeight="1" x14ac:dyDescent="0.3">
      <c r="A76" s="423"/>
      <c r="B76" s="257">
        <v>72</v>
      </c>
      <c r="C76" s="225" t="s">
        <v>553</v>
      </c>
      <c r="D76" s="283" t="s">
        <v>392</v>
      </c>
      <c r="E76" s="258" t="s">
        <v>616</v>
      </c>
      <c r="F76" s="261" t="s">
        <v>473</v>
      </c>
      <c r="G76" s="425">
        <v>200000</v>
      </c>
      <c r="H76" s="374"/>
      <c r="I76" s="258" t="s">
        <v>443</v>
      </c>
      <c r="J76" s="261" t="s">
        <v>694</v>
      </c>
    </row>
    <row r="77" spans="1:10" s="263" customFormat="1" ht="30" hidden="1" customHeight="1" x14ac:dyDescent="0.3">
      <c r="A77" s="423"/>
      <c r="B77" s="257">
        <v>73</v>
      </c>
      <c r="C77" s="225" t="s">
        <v>552</v>
      </c>
      <c r="D77" s="283" t="s">
        <v>393</v>
      </c>
      <c r="E77" s="258" t="s">
        <v>617</v>
      </c>
      <c r="F77" s="261" t="s">
        <v>474</v>
      </c>
      <c r="G77" s="425">
        <v>150000</v>
      </c>
      <c r="H77" s="374"/>
      <c r="I77" s="258" t="s">
        <v>423</v>
      </c>
      <c r="J77" s="261" t="s">
        <v>694</v>
      </c>
    </row>
    <row r="78" spans="1:10" s="263" customFormat="1" ht="30" hidden="1" customHeight="1" x14ac:dyDescent="0.3">
      <c r="B78" s="257">
        <v>74</v>
      </c>
      <c r="C78" s="225" t="s">
        <v>608</v>
      </c>
      <c r="D78" s="283" t="s">
        <v>394</v>
      </c>
      <c r="E78" s="258" t="s">
        <v>616</v>
      </c>
      <c r="F78" s="261" t="s">
        <v>475</v>
      </c>
      <c r="G78" s="425">
        <v>300000</v>
      </c>
      <c r="H78" s="378">
        <v>299737.84999999998</v>
      </c>
      <c r="I78" s="258" t="s">
        <v>423</v>
      </c>
      <c r="J78" s="261" t="s">
        <v>694</v>
      </c>
    </row>
    <row r="79" spans="1:10" s="263" customFormat="1" ht="30" hidden="1" customHeight="1" x14ac:dyDescent="0.3">
      <c r="B79" s="257">
        <v>75</v>
      </c>
      <c r="C79" s="222" t="s">
        <v>603</v>
      </c>
      <c r="D79" s="283" t="s">
        <v>395</v>
      </c>
      <c r="E79" s="258" t="s">
        <v>616</v>
      </c>
      <c r="F79" s="261" t="s">
        <v>476</v>
      </c>
      <c r="G79" s="425">
        <v>150000</v>
      </c>
      <c r="H79" s="374">
        <v>199729.76</v>
      </c>
      <c r="I79" s="258" t="s">
        <v>423</v>
      </c>
      <c r="J79" s="261" t="s">
        <v>694</v>
      </c>
    </row>
    <row r="80" spans="1:10" ht="29.25" hidden="1" customHeight="1" x14ac:dyDescent="0.3">
      <c r="A80" s="449"/>
      <c r="B80" s="257">
        <v>76</v>
      </c>
      <c r="C80" s="222" t="s">
        <v>604</v>
      </c>
      <c r="D80" s="283" t="s">
        <v>396</v>
      </c>
      <c r="E80" s="258" t="s">
        <v>616</v>
      </c>
      <c r="F80" s="261" t="s">
        <v>693</v>
      </c>
      <c r="G80" s="425">
        <v>200000</v>
      </c>
      <c r="H80" s="399">
        <v>199999</v>
      </c>
      <c r="I80" s="258" t="s">
        <v>527</v>
      </c>
      <c r="J80" s="261" t="s">
        <v>694</v>
      </c>
    </row>
    <row r="81" spans="1:10" ht="29.25" hidden="1" customHeight="1" x14ac:dyDescent="0.3">
      <c r="B81" s="257">
        <v>77</v>
      </c>
      <c r="C81" s="222" t="s">
        <v>605</v>
      </c>
      <c r="D81" s="283" t="s">
        <v>397</v>
      </c>
      <c r="E81" s="258" t="s">
        <v>616</v>
      </c>
      <c r="F81" s="261" t="s">
        <v>447</v>
      </c>
      <c r="G81" s="425">
        <v>200000</v>
      </c>
      <c r="H81" s="374"/>
      <c r="I81" s="258" t="s">
        <v>423</v>
      </c>
      <c r="J81" s="261" t="s">
        <v>694</v>
      </c>
    </row>
    <row r="82" spans="1:10" ht="25.5" hidden="1" customHeight="1" x14ac:dyDescent="0.3">
      <c r="B82" s="257">
        <v>78</v>
      </c>
      <c r="C82" s="222" t="s">
        <v>606</v>
      </c>
      <c r="D82" s="283" t="s">
        <v>398</v>
      </c>
      <c r="E82" s="258" t="s">
        <v>616</v>
      </c>
      <c r="F82" s="261" t="s">
        <v>477</v>
      </c>
      <c r="G82" s="425">
        <v>200000</v>
      </c>
      <c r="H82" s="378">
        <v>199775.92</v>
      </c>
      <c r="I82" s="258" t="s">
        <v>423</v>
      </c>
      <c r="J82" s="261" t="s">
        <v>694</v>
      </c>
    </row>
    <row r="83" spans="1:10" ht="28.8" hidden="1" x14ac:dyDescent="0.3">
      <c r="B83" s="450">
        <v>79</v>
      </c>
      <c r="C83" s="222" t="s">
        <v>609</v>
      </c>
      <c r="D83" s="283" t="s">
        <v>399</v>
      </c>
      <c r="E83" s="258" t="s">
        <v>617</v>
      </c>
      <c r="F83" s="261"/>
      <c r="G83" s="425">
        <v>100000</v>
      </c>
      <c r="H83" s="374"/>
      <c r="I83" s="258" t="s">
        <v>423</v>
      </c>
      <c r="J83" s="261" t="s">
        <v>694</v>
      </c>
    </row>
    <row r="84" spans="1:10" ht="24.75" hidden="1" customHeight="1" x14ac:dyDescent="0.3">
      <c r="B84" s="257">
        <v>80</v>
      </c>
      <c r="C84" s="222" t="s">
        <v>592</v>
      </c>
      <c r="D84" s="283" t="s">
        <v>523</v>
      </c>
      <c r="E84" s="258" t="s">
        <v>617</v>
      </c>
      <c r="F84" s="261" t="s">
        <v>436</v>
      </c>
      <c r="G84" s="425">
        <v>100000</v>
      </c>
      <c r="H84" s="375">
        <v>100000</v>
      </c>
      <c r="I84" s="258" t="s">
        <v>423</v>
      </c>
      <c r="J84" s="261" t="s">
        <v>694</v>
      </c>
    </row>
    <row r="85" spans="1:10" ht="20.399999999999999" hidden="1" x14ac:dyDescent="0.3">
      <c r="B85" s="257">
        <v>81</v>
      </c>
      <c r="C85" s="222" t="s">
        <v>543</v>
      </c>
      <c r="D85" s="283" t="s">
        <v>649</v>
      </c>
      <c r="E85" s="258" t="s">
        <v>486</v>
      </c>
      <c r="F85" s="437"/>
      <c r="G85" s="425">
        <v>100000</v>
      </c>
      <c r="H85" s="381"/>
      <c r="I85" s="258" t="s">
        <v>423</v>
      </c>
      <c r="J85" s="261" t="s">
        <v>694</v>
      </c>
    </row>
    <row r="86" spans="1:10" ht="20.399999999999999" hidden="1" x14ac:dyDescent="0.3">
      <c r="B86" s="257">
        <v>82</v>
      </c>
      <c r="C86" s="222" t="s">
        <v>544</v>
      </c>
      <c r="D86" s="283" t="s">
        <v>504</v>
      </c>
      <c r="E86" s="258" t="s">
        <v>486</v>
      </c>
      <c r="F86" s="437"/>
      <c r="G86" s="425">
        <v>100000</v>
      </c>
      <c r="H86" s="375">
        <v>100000</v>
      </c>
      <c r="I86" s="258" t="s">
        <v>423</v>
      </c>
      <c r="J86" s="261" t="s">
        <v>694</v>
      </c>
    </row>
    <row r="87" spans="1:10" ht="20.399999999999999" hidden="1" x14ac:dyDescent="0.3">
      <c r="B87" s="257">
        <v>83</v>
      </c>
      <c r="C87" s="222" t="s">
        <v>554</v>
      </c>
      <c r="D87" s="283" t="s">
        <v>505</v>
      </c>
      <c r="E87" s="258" t="s">
        <v>486</v>
      </c>
      <c r="F87" s="437"/>
      <c r="G87" s="425">
        <v>100000</v>
      </c>
      <c r="H87" s="375">
        <v>100000</v>
      </c>
      <c r="I87" s="258" t="s">
        <v>423</v>
      </c>
      <c r="J87" s="261" t="s">
        <v>694</v>
      </c>
    </row>
    <row r="88" spans="1:10" ht="20.399999999999999" hidden="1" x14ac:dyDescent="0.3">
      <c r="B88" s="257">
        <v>84</v>
      </c>
      <c r="C88" s="222" t="s">
        <v>555</v>
      </c>
      <c r="D88" s="283" t="s">
        <v>506</v>
      </c>
      <c r="E88" s="258" t="s">
        <v>486</v>
      </c>
      <c r="F88" s="438"/>
      <c r="G88" s="425">
        <v>100000</v>
      </c>
      <c r="H88" s="375">
        <v>100000</v>
      </c>
      <c r="I88" s="258" t="s">
        <v>423</v>
      </c>
      <c r="J88" s="261" t="s">
        <v>694</v>
      </c>
    </row>
    <row r="89" spans="1:10" ht="33.75" hidden="1" customHeight="1" x14ac:dyDescent="0.3">
      <c r="B89" s="257">
        <v>85</v>
      </c>
      <c r="C89" s="222" t="s">
        <v>556</v>
      </c>
      <c r="D89" s="283" t="s">
        <v>507</v>
      </c>
      <c r="E89" s="258" t="s">
        <v>616</v>
      </c>
      <c r="F89" s="261" t="s">
        <v>457</v>
      </c>
      <c r="G89" s="425">
        <v>150000</v>
      </c>
      <c r="H89" s="378">
        <v>149808.97</v>
      </c>
      <c r="I89" s="258" t="s">
        <v>423</v>
      </c>
      <c r="J89" s="261" t="s">
        <v>694</v>
      </c>
    </row>
    <row r="90" spans="1:10" s="263" customFormat="1" ht="30" hidden="1" customHeight="1" x14ac:dyDescent="0.2">
      <c r="B90" s="257">
        <v>86</v>
      </c>
      <c r="C90" s="225" t="s">
        <v>593</v>
      </c>
      <c r="D90" s="283" t="s">
        <v>508</v>
      </c>
      <c r="E90" s="258" t="s">
        <v>616</v>
      </c>
      <c r="F90" s="436" t="s">
        <v>582</v>
      </c>
      <c r="G90" s="425">
        <v>150000</v>
      </c>
      <c r="H90" s="381"/>
      <c r="I90" s="258" t="s">
        <v>527</v>
      </c>
      <c r="J90" s="261" t="s">
        <v>694</v>
      </c>
    </row>
    <row r="91" spans="1:10" ht="20.399999999999999" hidden="1" x14ac:dyDescent="0.3">
      <c r="A91" s="449"/>
      <c r="B91" s="257">
        <v>87</v>
      </c>
      <c r="C91" s="222" t="s">
        <v>542</v>
      </c>
      <c r="D91" s="283" t="s">
        <v>509</v>
      </c>
      <c r="E91" s="258" t="s">
        <v>616</v>
      </c>
      <c r="F91" s="439" t="s">
        <v>436</v>
      </c>
      <c r="G91" s="425">
        <v>150000</v>
      </c>
      <c r="H91" s="399">
        <v>499500</v>
      </c>
      <c r="I91" s="258" t="s">
        <v>527</v>
      </c>
      <c r="J91" s="261" t="s">
        <v>694</v>
      </c>
    </row>
    <row r="92" spans="1:10" ht="28.8" hidden="1" x14ac:dyDescent="0.3">
      <c r="B92" s="257">
        <v>88</v>
      </c>
      <c r="C92" s="222" t="s">
        <v>541</v>
      </c>
      <c r="D92" s="283" t="s">
        <v>510</v>
      </c>
      <c r="E92" s="258" t="s">
        <v>616</v>
      </c>
      <c r="F92" s="439" t="s">
        <v>471</v>
      </c>
      <c r="G92" s="425">
        <v>150000</v>
      </c>
      <c r="H92" s="381">
        <v>149498.39000000001</v>
      </c>
      <c r="I92" s="258" t="s">
        <v>423</v>
      </c>
      <c r="J92" s="261" t="s">
        <v>694</v>
      </c>
    </row>
    <row r="93" spans="1:10" ht="31.5" hidden="1" customHeight="1" x14ac:dyDescent="0.3">
      <c r="B93" s="257">
        <v>89</v>
      </c>
      <c r="C93" s="222" t="s">
        <v>539</v>
      </c>
      <c r="D93" s="283" t="s">
        <v>511</v>
      </c>
      <c r="E93" s="258" t="s">
        <v>616</v>
      </c>
      <c r="F93" s="440" t="s">
        <v>431</v>
      </c>
      <c r="G93" s="425">
        <v>150000</v>
      </c>
      <c r="H93" s="378">
        <v>149651.65</v>
      </c>
      <c r="I93" s="258" t="s">
        <v>423</v>
      </c>
      <c r="J93" s="261" t="s">
        <v>694</v>
      </c>
    </row>
    <row r="94" spans="1:10" ht="30.75" hidden="1" customHeight="1" x14ac:dyDescent="0.3">
      <c r="B94" s="257">
        <v>90</v>
      </c>
      <c r="C94" s="222" t="s">
        <v>559</v>
      </c>
      <c r="D94" s="283" t="s">
        <v>512</v>
      </c>
      <c r="E94" s="258" t="s">
        <v>616</v>
      </c>
      <c r="F94" s="435" t="s">
        <v>431</v>
      </c>
      <c r="G94" s="425">
        <v>300000</v>
      </c>
      <c r="H94" s="378">
        <v>199614.13</v>
      </c>
      <c r="I94" s="258" t="s">
        <v>423</v>
      </c>
      <c r="J94" s="261" t="s">
        <v>694</v>
      </c>
    </row>
    <row r="95" spans="1:10" ht="30.75" hidden="1" customHeight="1" x14ac:dyDescent="0.3">
      <c r="B95" s="257">
        <v>91</v>
      </c>
      <c r="C95" s="222" t="s">
        <v>560</v>
      </c>
      <c r="D95" s="283" t="s">
        <v>746</v>
      </c>
      <c r="E95" s="258" t="s">
        <v>617</v>
      </c>
      <c r="F95" s="436"/>
      <c r="G95" s="425">
        <v>200000</v>
      </c>
      <c r="H95" s="381"/>
      <c r="I95" s="258" t="s">
        <v>423</v>
      </c>
      <c r="J95" s="261" t="s">
        <v>694</v>
      </c>
    </row>
    <row r="96" spans="1:10" ht="23.25" hidden="1" customHeight="1" x14ac:dyDescent="0.3">
      <c r="B96" s="257">
        <v>92</v>
      </c>
      <c r="C96" s="222" t="s">
        <v>540</v>
      </c>
      <c r="D96" s="283" t="s">
        <v>514</v>
      </c>
      <c r="E96" s="258" t="s">
        <v>616</v>
      </c>
      <c r="F96" s="439" t="s">
        <v>581</v>
      </c>
      <c r="G96" s="425">
        <v>200000</v>
      </c>
      <c r="H96" s="377">
        <v>199298.25</v>
      </c>
      <c r="I96" s="258" t="s">
        <v>423</v>
      </c>
      <c r="J96" s="261" t="s">
        <v>694</v>
      </c>
    </row>
    <row r="97" spans="1:10" ht="33.75" hidden="1" customHeight="1" x14ac:dyDescent="0.3">
      <c r="A97" s="449"/>
      <c r="B97" s="257">
        <v>93</v>
      </c>
      <c r="C97" s="222" t="s">
        <v>557</v>
      </c>
      <c r="D97" s="283" t="s">
        <v>712</v>
      </c>
      <c r="E97" s="258" t="s">
        <v>617</v>
      </c>
      <c r="F97" s="437"/>
      <c r="G97" s="425">
        <v>190000</v>
      </c>
      <c r="H97" s="381"/>
      <c r="I97" s="258" t="s">
        <v>423</v>
      </c>
      <c r="J97" s="261" t="s">
        <v>694</v>
      </c>
    </row>
    <row r="98" spans="1:10" ht="28.8" hidden="1" x14ac:dyDescent="0.3">
      <c r="A98" s="449"/>
      <c r="B98" s="257">
        <v>94</v>
      </c>
      <c r="C98" s="222" t="s">
        <v>558</v>
      </c>
      <c r="D98" s="283" t="s">
        <v>516</v>
      </c>
      <c r="E98" s="258" t="s">
        <v>617</v>
      </c>
      <c r="F98" s="437"/>
      <c r="G98" s="425">
        <v>250000</v>
      </c>
      <c r="H98" s="381"/>
      <c r="I98" s="258" t="s">
        <v>423</v>
      </c>
      <c r="J98" s="261" t="s">
        <v>694</v>
      </c>
    </row>
    <row r="99" spans="1:10" s="263" customFormat="1" ht="30" hidden="1" customHeight="1" x14ac:dyDescent="0.2">
      <c r="A99" s="423"/>
      <c r="B99" s="257">
        <v>95</v>
      </c>
      <c r="C99" s="225" t="s">
        <v>610</v>
      </c>
      <c r="D99" s="283" t="s">
        <v>564</v>
      </c>
      <c r="E99" s="258" t="s">
        <v>617</v>
      </c>
      <c r="F99" s="436" t="s">
        <v>436</v>
      </c>
      <c r="G99" s="425">
        <v>75000</v>
      </c>
      <c r="H99" s="381"/>
      <c r="I99" s="258" t="s">
        <v>423</v>
      </c>
      <c r="J99" s="261" t="s">
        <v>694</v>
      </c>
    </row>
    <row r="100" spans="1:10" s="263" customFormat="1" ht="36" hidden="1" customHeight="1" x14ac:dyDescent="0.3">
      <c r="B100" s="257">
        <v>96</v>
      </c>
      <c r="C100" s="225" t="s">
        <v>612</v>
      </c>
      <c r="D100" s="283" t="s">
        <v>583</v>
      </c>
      <c r="E100" s="258" t="s">
        <v>616</v>
      </c>
      <c r="F100" s="436" t="s">
        <v>585</v>
      </c>
      <c r="G100" s="425">
        <v>200000</v>
      </c>
      <c r="H100" s="377">
        <v>199813</v>
      </c>
      <c r="I100" s="258" t="s">
        <v>423</v>
      </c>
      <c r="J100" s="261" t="s">
        <v>694</v>
      </c>
    </row>
    <row r="101" spans="1:10" s="263" customFormat="1" ht="45" hidden="1" customHeight="1" x14ac:dyDescent="0.3">
      <c r="A101" s="423"/>
      <c r="B101" s="257">
        <v>97</v>
      </c>
      <c r="C101" s="222" t="s">
        <v>613</v>
      </c>
      <c r="D101" s="283" t="s">
        <v>584</v>
      </c>
      <c r="E101" s="258" t="s">
        <v>616</v>
      </c>
      <c r="F101" s="436" t="s">
        <v>586</v>
      </c>
      <c r="G101" s="425">
        <v>200000</v>
      </c>
      <c r="H101" s="377">
        <v>470116.42</v>
      </c>
      <c r="I101" s="258" t="s">
        <v>527</v>
      </c>
      <c r="J101" s="261" t="s">
        <v>694</v>
      </c>
    </row>
    <row r="102" spans="1:10" ht="30" hidden="1" customHeight="1" x14ac:dyDescent="0.3">
      <c r="A102" s="449"/>
      <c r="B102" s="257">
        <v>98</v>
      </c>
      <c r="C102" s="222" t="s">
        <v>538</v>
      </c>
      <c r="D102" s="283" t="s">
        <v>532</v>
      </c>
      <c r="E102" s="258" t="s">
        <v>617</v>
      </c>
      <c r="F102" s="436" t="s">
        <v>471</v>
      </c>
      <c r="G102" s="429">
        <v>75000</v>
      </c>
      <c r="H102" s="381"/>
      <c r="I102" s="258" t="s">
        <v>423</v>
      </c>
      <c r="J102" s="261" t="s">
        <v>533</v>
      </c>
    </row>
    <row r="103" spans="1:10" ht="28.8" hidden="1" x14ac:dyDescent="0.3">
      <c r="A103" s="449"/>
      <c r="B103" s="257">
        <v>99</v>
      </c>
      <c r="C103" s="222" t="s">
        <v>647</v>
      </c>
      <c r="D103" s="354" t="s">
        <v>620</v>
      </c>
      <c r="E103" s="271" t="s">
        <v>616</v>
      </c>
      <c r="F103" s="441" t="s">
        <v>436</v>
      </c>
      <c r="G103" s="425">
        <v>200000</v>
      </c>
      <c r="H103" s="382"/>
      <c r="I103" s="258" t="s">
        <v>423</v>
      </c>
      <c r="J103" s="261" t="s">
        <v>444</v>
      </c>
    </row>
    <row r="104" spans="1:10" ht="28.8" hidden="1" x14ac:dyDescent="0.3">
      <c r="A104" s="449"/>
      <c r="B104" s="257">
        <v>100</v>
      </c>
      <c r="C104" s="222" t="s">
        <v>650</v>
      </c>
      <c r="D104" s="356" t="s">
        <v>651</v>
      </c>
      <c r="E104" s="258" t="s">
        <v>617</v>
      </c>
      <c r="F104" s="261" t="s">
        <v>457</v>
      </c>
      <c r="G104" s="428">
        <v>50000</v>
      </c>
      <c r="H104" s="383"/>
      <c r="I104" s="258" t="s">
        <v>423</v>
      </c>
      <c r="J104" s="261" t="s">
        <v>468</v>
      </c>
    </row>
    <row r="105" spans="1:10" ht="39" customHeight="1" x14ac:dyDescent="0.3">
      <c r="B105" s="257">
        <v>101</v>
      </c>
      <c r="C105" s="222" t="s">
        <v>745</v>
      </c>
      <c r="D105" s="354" t="s">
        <v>744</v>
      </c>
      <c r="E105" s="271" t="s">
        <v>616</v>
      </c>
      <c r="F105" s="261" t="s">
        <v>428</v>
      </c>
      <c r="G105" s="428">
        <v>50000</v>
      </c>
      <c r="H105" s="382"/>
      <c r="I105" s="258" t="s">
        <v>490</v>
      </c>
      <c r="J105" s="261" t="s">
        <v>694</v>
      </c>
    </row>
    <row r="106" spans="1:10" ht="23.25" hidden="1" customHeight="1" x14ac:dyDescent="0.3">
      <c r="B106" s="443"/>
      <c r="C106" s="443"/>
      <c r="D106" s="393"/>
      <c r="E106" s="393"/>
      <c r="F106" s="393"/>
      <c r="G106" s="442">
        <f>SUM(G5:G105)</f>
        <v>18040000</v>
      </c>
      <c r="H106" s="272"/>
      <c r="I106" s="539"/>
      <c r="J106" s="539"/>
    </row>
    <row r="108" spans="1:10" x14ac:dyDescent="0.3">
      <c r="G108" s="388">
        <v>17790000</v>
      </c>
    </row>
    <row r="109" spans="1:10" x14ac:dyDescent="0.3">
      <c r="G109" s="387">
        <f>G108-G106</f>
        <v>-250000</v>
      </c>
    </row>
    <row r="130" spans="2:10" s="263" customFormat="1" ht="30" customHeight="1" x14ac:dyDescent="0.3">
      <c r="B130" s="257"/>
      <c r="C130" s="113" t="s">
        <v>246</v>
      </c>
      <c r="D130" s="258" t="s">
        <v>381</v>
      </c>
      <c r="E130" s="258"/>
      <c r="F130" s="260" t="s">
        <v>449</v>
      </c>
      <c r="G130" s="201">
        <v>200000</v>
      </c>
      <c r="H130" s="265"/>
      <c r="I130" s="260" t="s">
        <v>423</v>
      </c>
      <c r="J130" s="261" t="s">
        <v>469</v>
      </c>
    </row>
    <row r="138" spans="2:10" x14ac:dyDescent="0.3">
      <c r="D138" s="388">
        <f>3230000+800000</f>
        <v>4030000</v>
      </c>
    </row>
    <row r="139" spans="2:10" x14ac:dyDescent="0.3">
      <c r="D139" s="388">
        <v>14160000</v>
      </c>
    </row>
    <row r="140" spans="2:10" x14ac:dyDescent="0.3">
      <c r="D140" s="387">
        <f>SUM(D138:D139)</f>
        <v>18190000</v>
      </c>
    </row>
  </sheetData>
  <autoFilter ref="A5:M106">
    <filterColumn colId="8">
      <filters>
        <filter val="ප්‍රාදේශීය ඉංජිනේරු"/>
      </filters>
    </filterColumn>
  </autoFilter>
  <sortState ref="C63:J102">
    <sortCondition ref="C63:C102"/>
  </sortState>
  <mergeCells count="3">
    <mergeCell ref="B1:D1"/>
    <mergeCell ref="B2:D2"/>
    <mergeCell ref="I106:J106"/>
  </mergeCells>
  <pageMargins left="0.17" right="0.17" top="0.17" bottom="0.17" header="0.3" footer="0.17"/>
  <pageSetup scale="9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2"/>
  <sheetViews>
    <sheetView topLeftCell="B14" workbookViewId="0">
      <selection activeCell="I7" sqref="I7"/>
    </sheetView>
  </sheetViews>
  <sheetFormatPr defaultRowHeight="14.4" x14ac:dyDescent="0.3"/>
  <cols>
    <col min="1" max="1" width="0" hidden="1" customWidth="1"/>
    <col min="2" max="2" width="4.5546875" customWidth="1"/>
    <col min="3" max="3" width="52.88671875" customWidth="1"/>
    <col min="4" max="4" width="5" customWidth="1"/>
    <col min="5" max="5" width="13.44140625" customWidth="1"/>
    <col min="6" max="10" width="3.6640625" customWidth="1"/>
  </cols>
  <sheetData>
    <row r="1" spans="2:10" ht="15.6" x14ac:dyDescent="0.3">
      <c r="B1" s="522" t="s">
        <v>479</v>
      </c>
      <c r="C1" s="522"/>
      <c r="D1" s="522"/>
      <c r="E1" s="522"/>
      <c r="F1" s="182"/>
    </row>
    <row r="2" spans="2:10" ht="15.6" x14ac:dyDescent="0.3">
      <c r="B2" s="522" t="s">
        <v>480</v>
      </c>
      <c r="C2" s="522"/>
      <c r="D2" s="522"/>
      <c r="E2" s="522"/>
      <c r="F2" s="182"/>
    </row>
    <row r="3" spans="2:10" ht="15" customHeight="1" x14ac:dyDescent="0.3">
      <c r="B3" s="523" t="s">
        <v>414</v>
      </c>
      <c r="C3" s="525" t="s">
        <v>481</v>
      </c>
      <c r="D3" s="523" t="s">
        <v>482</v>
      </c>
      <c r="E3" s="525" t="s">
        <v>483</v>
      </c>
      <c r="F3" s="526" t="s">
        <v>518</v>
      </c>
      <c r="G3" s="526" t="s">
        <v>519</v>
      </c>
      <c r="H3" s="526" t="s">
        <v>520</v>
      </c>
      <c r="I3" s="526" t="s">
        <v>521</v>
      </c>
      <c r="J3" s="526" t="s">
        <v>522</v>
      </c>
    </row>
    <row r="4" spans="2:10" ht="105.75" customHeight="1" x14ac:dyDescent="0.3">
      <c r="B4" s="524"/>
      <c r="C4" s="525"/>
      <c r="D4" s="524"/>
      <c r="E4" s="525"/>
      <c r="F4" s="526"/>
      <c r="G4" s="526"/>
      <c r="H4" s="526"/>
      <c r="I4" s="526"/>
      <c r="J4" s="526"/>
    </row>
    <row r="5" spans="2:10" ht="35.1" customHeight="1" x14ac:dyDescent="0.3">
      <c r="B5" s="186">
        <v>1</v>
      </c>
      <c r="C5" s="185" t="s">
        <v>491</v>
      </c>
      <c r="D5" s="186">
        <v>3</v>
      </c>
      <c r="E5" s="191">
        <v>660000</v>
      </c>
      <c r="F5" s="186"/>
      <c r="G5" s="177"/>
      <c r="H5" s="177"/>
      <c r="I5" s="177">
        <v>3</v>
      </c>
      <c r="J5" s="177"/>
    </row>
    <row r="6" spans="2:10" ht="35.1" customHeight="1" x14ac:dyDescent="0.3">
      <c r="B6" s="186">
        <v>2</v>
      </c>
      <c r="C6" s="188" t="s">
        <v>411</v>
      </c>
      <c r="D6" s="186">
        <v>38</v>
      </c>
      <c r="E6" s="191">
        <v>7515000</v>
      </c>
      <c r="F6" s="186">
        <v>38</v>
      </c>
      <c r="G6" s="177"/>
      <c r="H6" s="177"/>
      <c r="I6" s="177"/>
      <c r="J6" s="177"/>
    </row>
    <row r="7" spans="2:10" ht="35.1" customHeight="1" x14ac:dyDescent="0.3">
      <c r="B7" s="186">
        <v>3</v>
      </c>
      <c r="C7" s="188" t="s">
        <v>408</v>
      </c>
      <c r="D7" s="186">
        <v>1</v>
      </c>
      <c r="E7" s="191">
        <v>350000</v>
      </c>
      <c r="F7" s="186"/>
      <c r="G7" s="177"/>
      <c r="H7" s="177"/>
      <c r="I7" s="177">
        <v>1</v>
      </c>
      <c r="J7" s="177"/>
    </row>
    <row r="8" spans="2:10" ht="35.1" customHeight="1" x14ac:dyDescent="0.3">
      <c r="B8" s="186">
        <v>4</v>
      </c>
      <c r="C8" s="188" t="s">
        <v>405</v>
      </c>
      <c r="D8" s="186">
        <v>4</v>
      </c>
      <c r="E8" s="191">
        <v>725000</v>
      </c>
      <c r="F8" s="186"/>
      <c r="G8" s="177"/>
      <c r="H8" s="177"/>
      <c r="I8" s="177">
        <v>4</v>
      </c>
      <c r="J8" s="177"/>
    </row>
    <row r="9" spans="2:10" ht="35.1" customHeight="1" x14ac:dyDescent="0.3">
      <c r="B9" s="186">
        <v>5</v>
      </c>
      <c r="C9" s="188" t="s">
        <v>409</v>
      </c>
      <c r="D9" s="186">
        <v>3</v>
      </c>
      <c r="E9" s="191">
        <v>300000</v>
      </c>
      <c r="F9" s="186"/>
      <c r="G9" s="177"/>
      <c r="H9" s="177"/>
      <c r="I9" s="177">
        <v>3</v>
      </c>
      <c r="J9" s="177"/>
    </row>
    <row r="10" spans="2:10" ht="35.1" customHeight="1" x14ac:dyDescent="0.3">
      <c r="B10" s="186">
        <v>6</v>
      </c>
      <c r="C10" s="188" t="s">
        <v>492</v>
      </c>
      <c r="D10" s="186">
        <v>1</v>
      </c>
      <c r="E10" s="191">
        <v>300000</v>
      </c>
      <c r="F10" s="186"/>
      <c r="G10" s="177">
        <v>1</v>
      </c>
      <c r="H10" s="177"/>
      <c r="I10" s="177"/>
      <c r="J10" s="177"/>
    </row>
    <row r="11" spans="2:10" ht="35.1" customHeight="1" x14ac:dyDescent="0.3">
      <c r="B11" s="186">
        <v>7</v>
      </c>
      <c r="C11" s="188" t="s">
        <v>410</v>
      </c>
      <c r="D11" s="186">
        <v>1</v>
      </c>
      <c r="E11" s="191">
        <v>30000</v>
      </c>
      <c r="F11" s="186"/>
      <c r="G11" s="177">
        <v>1</v>
      </c>
      <c r="H11" s="177"/>
      <c r="I11" s="177"/>
      <c r="J11" s="177"/>
    </row>
    <row r="12" spans="2:10" ht="35.1" customHeight="1" x14ac:dyDescent="0.3">
      <c r="B12" s="186">
        <v>8</v>
      </c>
      <c r="C12" s="188" t="s">
        <v>493</v>
      </c>
      <c r="D12" s="186">
        <v>1</v>
      </c>
      <c r="E12" s="191">
        <v>250000</v>
      </c>
      <c r="F12" s="186"/>
      <c r="G12" s="177">
        <v>1</v>
      </c>
      <c r="H12" s="177"/>
      <c r="I12" s="177"/>
      <c r="J12" s="177"/>
    </row>
    <row r="13" spans="2:10" ht="35.1" customHeight="1" x14ac:dyDescent="0.3">
      <c r="B13" s="186">
        <v>9</v>
      </c>
      <c r="C13" s="188" t="s">
        <v>494</v>
      </c>
      <c r="D13" s="186">
        <v>1</v>
      </c>
      <c r="E13" s="191">
        <v>50000</v>
      </c>
      <c r="F13" s="186"/>
      <c r="G13" s="177">
        <v>1</v>
      </c>
      <c r="H13" s="177"/>
      <c r="I13" s="177"/>
      <c r="J13" s="177"/>
    </row>
    <row r="14" spans="2:10" ht="35.1" customHeight="1" x14ac:dyDescent="0.3">
      <c r="B14" s="186">
        <v>10</v>
      </c>
      <c r="C14" s="188" t="s">
        <v>495</v>
      </c>
      <c r="D14" s="186">
        <v>1</v>
      </c>
      <c r="E14" s="191">
        <v>300000</v>
      </c>
      <c r="F14" s="186"/>
      <c r="G14" s="177"/>
      <c r="H14" s="177"/>
      <c r="I14" s="177">
        <v>1</v>
      </c>
      <c r="J14" s="177"/>
    </row>
    <row r="15" spans="2:10" ht="35.1" customHeight="1" x14ac:dyDescent="0.3">
      <c r="B15" s="186">
        <v>11</v>
      </c>
      <c r="C15" s="188" t="s">
        <v>496</v>
      </c>
      <c r="D15" s="186">
        <v>2</v>
      </c>
      <c r="E15" s="191">
        <v>700000</v>
      </c>
      <c r="F15" s="186"/>
      <c r="G15" s="177">
        <v>2</v>
      </c>
      <c r="H15" s="177"/>
      <c r="I15" s="177"/>
      <c r="J15" s="177"/>
    </row>
    <row r="16" spans="2:10" ht="35.1" customHeight="1" x14ac:dyDescent="0.3">
      <c r="B16" s="186">
        <v>12</v>
      </c>
      <c r="C16" s="188" t="s">
        <v>403</v>
      </c>
      <c r="D16" s="186">
        <v>14</v>
      </c>
      <c r="E16" s="191">
        <v>3000000</v>
      </c>
      <c r="F16" s="186"/>
      <c r="G16" s="177"/>
      <c r="H16" s="177"/>
      <c r="I16" s="177"/>
      <c r="J16" s="177">
        <v>14</v>
      </c>
    </row>
    <row r="17" spans="2:10" ht="35.1" customHeight="1" x14ac:dyDescent="0.3">
      <c r="B17" s="186">
        <v>13</v>
      </c>
      <c r="C17" s="188" t="s">
        <v>401</v>
      </c>
      <c r="D17" s="186">
        <v>3</v>
      </c>
      <c r="E17" s="191">
        <v>1000000</v>
      </c>
      <c r="F17" s="186"/>
      <c r="G17" s="177">
        <v>3</v>
      </c>
      <c r="H17" s="177"/>
      <c r="I17" s="177"/>
      <c r="J17" s="177"/>
    </row>
    <row r="18" spans="2:10" ht="35.1" customHeight="1" x14ac:dyDescent="0.3">
      <c r="B18" s="186">
        <v>14</v>
      </c>
      <c r="C18" s="188" t="s">
        <v>406</v>
      </c>
      <c r="D18" s="186">
        <v>1</v>
      </c>
      <c r="E18" s="191">
        <v>85000</v>
      </c>
      <c r="F18" s="186"/>
      <c r="G18" s="177">
        <v>1</v>
      </c>
      <c r="H18" s="177"/>
      <c r="I18" s="177"/>
      <c r="J18" s="177"/>
    </row>
    <row r="19" spans="2:10" ht="35.1" customHeight="1" x14ac:dyDescent="0.3">
      <c r="B19" s="186">
        <v>15</v>
      </c>
      <c r="C19" s="188" t="s">
        <v>497</v>
      </c>
      <c r="D19" s="186">
        <v>11</v>
      </c>
      <c r="E19" s="191">
        <v>1025000</v>
      </c>
      <c r="F19" s="186"/>
      <c r="G19" s="177"/>
      <c r="H19" s="177">
        <v>11</v>
      </c>
      <c r="I19" s="177"/>
      <c r="J19" s="177"/>
    </row>
    <row r="20" spans="2:10" ht="35.1" customHeight="1" x14ac:dyDescent="0.3">
      <c r="B20" s="186">
        <v>16</v>
      </c>
      <c r="C20" s="188" t="s">
        <v>498</v>
      </c>
      <c r="D20" s="186">
        <v>5</v>
      </c>
      <c r="E20" s="191">
        <v>1050000</v>
      </c>
      <c r="F20" s="186"/>
      <c r="G20" s="177"/>
      <c r="H20" s="177"/>
      <c r="I20" s="177">
        <v>5</v>
      </c>
      <c r="J20" s="177"/>
    </row>
    <row r="21" spans="2:10" ht="35.1" customHeight="1" x14ac:dyDescent="0.3">
      <c r="B21" s="186">
        <v>17</v>
      </c>
      <c r="C21" s="188" t="s">
        <v>499</v>
      </c>
      <c r="D21" s="186">
        <v>1</v>
      </c>
      <c r="E21" s="191">
        <v>200000</v>
      </c>
      <c r="F21" s="186"/>
      <c r="G21" s="177">
        <v>1</v>
      </c>
      <c r="H21" s="177"/>
      <c r="I21" s="177"/>
      <c r="J21" s="177"/>
    </row>
    <row r="22" spans="2:10" ht="42" customHeight="1" x14ac:dyDescent="0.3">
      <c r="B22" s="185"/>
      <c r="C22" s="195" t="s">
        <v>500</v>
      </c>
      <c r="D22" s="193">
        <f>SUM(D5:D21)</f>
        <v>91</v>
      </c>
      <c r="E22" s="194">
        <f>SUM(E5:E21)</f>
        <v>17540000</v>
      </c>
      <c r="F22" s="195">
        <f>SUM(F5:F21)</f>
        <v>38</v>
      </c>
      <c r="G22" s="195">
        <f t="shared" ref="G22:J22" si="0">SUM(G5:G21)</f>
        <v>11</v>
      </c>
      <c r="H22" s="195">
        <f t="shared" si="0"/>
        <v>11</v>
      </c>
      <c r="I22" s="195">
        <f t="shared" si="0"/>
        <v>17</v>
      </c>
      <c r="J22" s="195">
        <f t="shared" si="0"/>
        <v>14</v>
      </c>
    </row>
  </sheetData>
  <mergeCells count="11">
    <mergeCell ref="B1:E1"/>
    <mergeCell ref="B2:E2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ageMargins left="0.3" right="0.17" top="0.23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2"/>
  <sheetViews>
    <sheetView topLeftCell="A4" workbookViewId="0">
      <selection activeCell="B12" sqref="B12"/>
    </sheetView>
  </sheetViews>
  <sheetFormatPr defaultRowHeight="14.4" x14ac:dyDescent="0.3"/>
  <cols>
    <col min="2" max="2" width="5.6640625" customWidth="1"/>
    <col min="3" max="3" width="26" customWidth="1"/>
    <col min="4" max="4" width="57.109375" customWidth="1"/>
    <col min="5" max="5" width="11.6640625" customWidth="1"/>
    <col min="6" max="6" width="14.5546875" customWidth="1"/>
    <col min="7" max="7" width="27.5546875" customWidth="1"/>
  </cols>
  <sheetData>
    <row r="2" spans="2:7" ht="15.6" x14ac:dyDescent="0.3">
      <c r="B2" s="535" t="s">
        <v>412</v>
      </c>
      <c r="C2" s="535"/>
      <c r="D2" s="535"/>
    </row>
    <row r="3" spans="2:7" ht="15.6" x14ac:dyDescent="0.3">
      <c r="B3" s="221" t="s">
        <v>413</v>
      </c>
      <c r="C3" s="221"/>
      <c r="D3" s="221"/>
      <c r="E3" s="154"/>
      <c r="F3" s="154"/>
    </row>
    <row r="4" spans="2:7" ht="15.6" x14ac:dyDescent="0.3">
      <c r="B4" s="243" t="s">
        <v>590</v>
      </c>
      <c r="C4" s="240"/>
      <c r="D4" s="240"/>
      <c r="E4" s="154"/>
      <c r="F4" s="154"/>
    </row>
    <row r="5" spans="2:7" ht="43.2" x14ac:dyDescent="0.3">
      <c r="B5" s="178" t="s">
        <v>414</v>
      </c>
      <c r="C5" s="178" t="s">
        <v>524</v>
      </c>
      <c r="D5" s="178" t="s">
        <v>415</v>
      </c>
      <c r="E5" s="178" t="s">
        <v>416</v>
      </c>
      <c r="F5" s="178" t="s">
        <v>614</v>
      </c>
      <c r="G5" s="178" t="s">
        <v>421</v>
      </c>
    </row>
    <row r="6" spans="2:7" s="172" customFormat="1" ht="39.9" customHeight="1" x14ac:dyDescent="0.3">
      <c r="B6" s="226">
        <v>1</v>
      </c>
      <c r="C6" s="241" t="s">
        <v>599</v>
      </c>
      <c r="D6" s="214" t="s">
        <v>562</v>
      </c>
      <c r="E6" s="227" t="s">
        <v>436</v>
      </c>
      <c r="F6" s="228">
        <v>425000</v>
      </c>
      <c r="G6" s="242" t="s">
        <v>469</v>
      </c>
    </row>
    <row r="7" spans="2:7" s="172" customFormat="1" ht="39.9" customHeight="1" x14ac:dyDescent="0.3">
      <c r="B7" s="226">
        <v>2</v>
      </c>
      <c r="C7" s="229" t="s">
        <v>598</v>
      </c>
      <c r="D7" s="214" t="s">
        <v>587</v>
      </c>
      <c r="E7" s="230"/>
      <c r="F7" s="228">
        <v>200000</v>
      </c>
      <c r="G7" s="242" t="s">
        <v>469</v>
      </c>
    </row>
    <row r="8" spans="2:7" s="172" customFormat="1" ht="39.9" customHeight="1" x14ac:dyDescent="0.3">
      <c r="B8" s="226">
        <v>3</v>
      </c>
      <c r="C8" s="229" t="s">
        <v>600</v>
      </c>
      <c r="D8" s="214" t="s">
        <v>563</v>
      </c>
      <c r="E8" s="227" t="s">
        <v>470</v>
      </c>
      <c r="F8" s="228">
        <v>400000</v>
      </c>
      <c r="G8" s="242" t="s">
        <v>469</v>
      </c>
    </row>
    <row r="9" spans="2:7" s="154" customFormat="1" ht="39.9" customHeight="1" x14ac:dyDescent="0.3">
      <c r="B9" s="226">
        <v>4</v>
      </c>
      <c r="C9" s="231" t="s">
        <v>218</v>
      </c>
      <c r="D9" s="214" t="s">
        <v>400</v>
      </c>
      <c r="E9" s="227" t="s">
        <v>422</v>
      </c>
      <c r="F9" s="212">
        <v>300000</v>
      </c>
      <c r="G9" s="242" t="s">
        <v>464</v>
      </c>
    </row>
    <row r="10" spans="2:7" s="172" customFormat="1" ht="39.9" customHeight="1" x14ac:dyDescent="0.3">
      <c r="B10" s="226">
        <v>5</v>
      </c>
      <c r="C10" s="232" t="s">
        <v>592</v>
      </c>
      <c r="D10" s="214" t="s">
        <v>523</v>
      </c>
      <c r="E10" s="230" t="s">
        <v>436</v>
      </c>
      <c r="F10" s="228">
        <v>100000</v>
      </c>
      <c r="G10" s="242" t="s">
        <v>469</v>
      </c>
    </row>
    <row r="11" spans="2:7" s="172" customFormat="1" ht="39.9" customHeight="1" x14ac:dyDescent="0.3">
      <c r="B11" s="226">
        <v>6</v>
      </c>
      <c r="C11" s="233" t="s">
        <v>543</v>
      </c>
      <c r="D11" s="214" t="s">
        <v>503</v>
      </c>
      <c r="E11" s="234"/>
      <c r="F11" s="228">
        <v>100000</v>
      </c>
      <c r="G11" s="242" t="s">
        <v>469</v>
      </c>
    </row>
    <row r="12" spans="2:7" s="172" customFormat="1" ht="39.9" customHeight="1" x14ac:dyDescent="0.3">
      <c r="B12" s="226">
        <v>7</v>
      </c>
      <c r="C12" s="233" t="s">
        <v>544</v>
      </c>
      <c r="D12" s="214" t="s">
        <v>504</v>
      </c>
      <c r="E12" s="234"/>
      <c r="F12" s="228">
        <v>100000</v>
      </c>
      <c r="G12" s="242" t="s">
        <v>469</v>
      </c>
    </row>
    <row r="13" spans="2:7" s="172" customFormat="1" ht="39.9" customHeight="1" x14ac:dyDescent="0.3">
      <c r="B13" s="226">
        <v>8</v>
      </c>
      <c r="C13" s="233" t="s">
        <v>554</v>
      </c>
      <c r="D13" s="214" t="s">
        <v>505</v>
      </c>
      <c r="E13" s="234"/>
      <c r="F13" s="228">
        <v>100000</v>
      </c>
      <c r="G13" s="242" t="s">
        <v>469</v>
      </c>
    </row>
    <row r="14" spans="2:7" s="172" customFormat="1" ht="39.9" customHeight="1" x14ac:dyDescent="0.3">
      <c r="B14" s="226">
        <v>9</v>
      </c>
      <c r="C14" s="233" t="s">
        <v>555</v>
      </c>
      <c r="D14" s="214" t="s">
        <v>506</v>
      </c>
      <c r="E14" s="235"/>
      <c r="F14" s="228">
        <v>100000</v>
      </c>
      <c r="G14" s="242" t="s">
        <v>469</v>
      </c>
    </row>
    <row r="15" spans="2:7" s="172" customFormat="1" ht="39.9" customHeight="1" x14ac:dyDescent="0.3">
      <c r="B15" s="226">
        <v>10</v>
      </c>
      <c r="C15" s="233" t="s">
        <v>556</v>
      </c>
      <c r="D15" s="214" t="s">
        <v>507</v>
      </c>
      <c r="E15" s="227" t="s">
        <v>457</v>
      </c>
      <c r="F15" s="228">
        <v>150000</v>
      </c>
      <c r="G15" s="242" t="s">
        <v>469</v>
      </c>
    </row>
    <row r="16" spans="2:7" s="172" customFormat="1" ht="39.9" customHeight="1" x14ac:dyDescent="0.3">
      <c r="B16" s="226">
        <v>11</v>
      </c>
      <c r="C16" s="233" t="s">
        <v>593</v>
      </c>
      <c r="D16" s="214" t="s">
        <v>508</v>
      </c>
      <c r="E16" s="214" t="s">
        <v>582</v>
      </c>
      <c r="F16" s="228">
        <v>150000</v>
      </c>
      <c r="G16" s="242" t="s">
        <v>469</v>
      </c>
    </row>
    <row r="17" spans="2:7" s="172" customFormat="1" ht="39.9" customHeight="1" x14ac:dyDescent="0.3">
      <c r="B17" s="226">
        <v>12</v>
      </c>
      <c r="C17" s="233" t="s">
        <v>542</v>
      </c>
      <c r="D17" s="214" t="s">
        <v>509</v>
      </c>
      <c r="E17" s="236" t="s">
        <v>436</v>
      </c>
      <c r="F17" s="228">
        <v>150000</v>
      </c>
      <c r="G17" s="242" t="s">
        <v>469</v>
      </c>
    </row>
    <row r="18" spans="2:7" s="172" customFormat="1" ht="39.9" customHeight="1" x14ac:dyDescent="0.3">
      <c r="B18" s="226">
        <v>13</v>
      </c>
      <c r="C18" s="233" t="s">
        <v>541</v>
      </c>
      <c r="D18" s="214" t="s">
        <v>510</v>
      </c>
      <c r="E18" s="236" t="s">
        <v>471</v>
      </c>
      <c r="F18" s="228">
        <v>150000</v>
      </c>
      <c r="G18" s="242" t="s">
        <v>469</v>
      </c>
    </row>
    <row r="19" spans="2:7" s="154" customFormat="1" ht="39.9" customHeight="1" x14ac:dyDescent="0.3">
      <c r="B19" s="226">
        <v>14</v>
      </c>
      <c r="C19" s="232" t="s">
        <v>539</v>
      </c>
      <c r="D19" s="214" t="s">
        <v>511</v>
      </c>
      <c r="E19" s="227" t="s">
        <v>431</v>
      </c>
      <c r="F19" s="228">
        <v>150000</v>
      </c>
      <c r="G19" s="242" t="s">
        <v>469</v>
      </c>
    </row>
    <row r="20" spans="2:7" s="154" customFormat="1" ht="39.9" customHeight="1" x14ac:dyDescent="0.3">
      <c r="B20" s="226">
        <v>15</v>
      </c>
      <c r="C20" s="232" t="s">
        <v>559</v>
      </c>
      <c r="D20" s="214" t="s">
        <v>512</v>
      </c>
      <c r="E20" s="227" t="s">
        <v>431</v>
      </c>
      <c r="F20" s="228">
        <v>200000</v>
      </c>
      <c r="G20" s="242" t="s">
        <v>469</v>
      </c>
    </row>
    <row r="21" spans="2:7" s="154" customFormat="1" ht="39.9" customHeight="1" x14ac:dyDescent="0.3">
      <c r="B21" s="226">
        <v>16</v>
      </c>
      <c r="C21" s="232" t="s">
        <v>560</v>
      </c>
      <c r="D21" s="214" t="s">
        <v>513</v>
      </c>
      <c r="E21" s="214" t="s">
        <v>467</v>
      </c>
      <c r="F21" s="228">
        <v>200000</v>
      </c>
      <c r="G21" s="242" t="s">
        <v>469</v>
      </c>
    </row>
    <row r="22" spans="2:7" s="154" customFormat="1" ht="39.9" customHeight="1" x14ac:dyDescent="0.3">
      <c r="B22" s="226">
        <v>17</v>
      </c>
      <c r="C22" s="232" t="s">
        <v>540</v>
      </c>
      <c r="D22" s="214" t="s">
        <v>514</v>
      </c>
      <c r="E22" s="236" t="s">
        <v>581</v>
      </c>
      <c r="F22" s="228">
        <v>200000</v>
      </c>
      <c r="G22" s="242" t="s">
        <v>469</v>
      </c>
    </row>
    <row r="23" spans="2:7" s="154" customFormat="1" ht="39.9" customHeight="1" x14ac:dyDescent="0.3">
      <c r="B23" s="226">
        <v>18</v>
      </c>
      <c r="C23" s="232" t="s">
        <v>557</v>
      </c>
      <c r="D23" s="214" t="s">
        <v>515</v>
      </c>
      <c r="E23" s="237"/>
      <c r="F23" s="228">
        <v>190000</v>
      </c>
      <c r="G23" s="242" t="s">
        <v>469</v>
      </c>
    </row>
    <row r="24" spans="2:7" s="154" customFormat="1" ht="39.9" customHeight="1" x14ac:dyDescent="0.3">
      <c r="B24" s="226">
        <v>19</v>
      </c>
      <c r="C24" s="232" t="s">
        <v>558</v>
      </c>
      <c r="D24" s="214" t="s">
        <v>516</v>
      </c>
      <c r="E24" s="234"/>
      <c r="F24" s="228">
        <v>300000</v>
      </c>
      <c r="G24" s="242" t="s">
        <v>469</v>
      </c>
    </row>
    <row r="25" spans="2:7" ht="39.9" customHeight="1" x14ac:dyDescent="0.3">
      <c r="B25" s="226">
        <v>20</v>
      </c>
      <c r="C25" s="231" t="s">
        <v>577</v>
      </c>
      <c r="D25" s="214" t="s">
        <v>578</v>
      </c>
      <c r="E25" s="227" t="s">
        <v>463</v>
      </c>
      <c r="F25" s="212">
        <v>100000</v>
      </c>
      <c r="G25" s="242" t="s">
        <v>444</v>
      </c>
    </row>
    <row r="26" spans="2:7" ht="39.9" customHeight="1" x14ac:dyDescent="0.3">
      <c r="B26" s="226">
        <v>21</v>
      </c>
      <c r="C26" s="231" t="s">
        <v>591</v>
      </c>
      <c r="D26" s="214" t="s">
        <v>580</v>
      </c>
      <c r="E26" s="227" t="s">
        <v>428</v>
      </c>
      <c r="F26" s="212">
        <v>100000</v>
      </c>
      <c r="G26" s="242" t="s">
        <v>444</v>
      </c>
    </row>
    <row r="27" spans="2:7" ht="39.9" customHeight="1" x14ac:dyDescent="0.3">
      <c r="B27" s="226">
        <v>22</v>
      </c>
      <c r="C27" s="231" t="s">
        <v>534</v>
      </c>
      <c r="D27" s="214" t="s">
        <v>535</v>
      </c>
      <c r="E27" s="227" t="s">
        <v>450</v>
      </c>
      <c r="F27" s="212">
        <v>25000</v>
      </c>
      <c r="G27" s="242" t="s">
        <v>444</v>
      </c>
    </row>
    <row r="28" spans="2:7" s="172" customFormat="1" ht="39.9" customHeight="1" x14ac:dyDescent="0.3">
      <c r="B28" s="226">
        <v>23</v>
      </c>
      <c r="C28" s="232" t="s">
        <v>538</v>
      </c>
      <c r="D28" s="214" t="s">
        <v>532</v>
      </c>
      <c r="E28" s="227" t="s">
        <v>471</v>
      </c>
      <c r="F28" s="238">
        <v>75000</v>
      </c>
      <c r="G28" s="242" t="s">
        <v>533</v>
      </c>
    </row>
    <row r="29" spans="2:7" s="172" customFormat="1" ht="39.9" customHeight="1" x14ac:dyDescent="0.3">
      <c r="B29" s="226">
        <v>24</v>
      </c>
      <c r="C29" s="232" t="s">
        <v>610</v>
      </c>
      <c r="D29" s="214" t="s">
        <v>564</v>
      </c>
      <c r="E29" s="230" t="s">
        <v>436</v>
      </c>
      <c r="F29" s="228">
        <v>75000</v>
      </c>
      <c r="G29" s="242" t="s">
        <v>469</v>
      </c>
    </row>
    <row r="30" spans="2:7" s="172" customFormat="1" ht="39.9" customHeight="1" x14ac:dyDescent="0.3">
      <c r="B30" s="226">
        <v>25</v>
      </c>
      <c r="C30" s="231" t="s">
        <v>612</v>
      </c>
      <c r="D30" s="214" t="s">
        <v>583</v>
      </c>
      <c r="E30" s="230" t="s">
        <v>585</v>
      </c>
      <c r="F30" s="228">
        <v>200000</v>
      </c>
      <c r="G30" s="242" t="s">
        <v>469</v>
      </c>
    </row>
    <row r="31" spans="2:7" s="154" customFormat="1" ht="39.9" customHeight="1" x14ac:dyDescent="0.3">
      <c r="B31" s="226">
        <v>26</v>
      </c>
      <c r="C31" s="231" t="s">
        <v>613</v>
      </c>
      <c r="D31" s="214" t="s">
        <v>584</v>
      </c>
      <c r="E31" s="227" t="s">
        <v>586</v>
      </c>
      <c r="F31" s="228">
        <v>200000</v>
      </c>
      <c r="G31" s="242" t="s">
        <v>469</v>
      </c>
    </row>
    <row r="32" spans="2:7" s="172" customFormat="1" ht="39.9" customHeight="1" x14ac:dyDescent="0.3">
      <c r="B32" s="226">
        <v>27</v>
      </c>
      <c r="C32" s="231" t="s">
        <v>588</v>
      </c>
      <c r="D32" s="214" t="s">
        <v>589</v>
      </c>
      <c r="E32" s="227" t="s">
        <v>434</v>
      </c>
      <c r="F32" s="239">
        <v>250000</v>
      </c>
      <c r="G32" s="242" t="s">
        <v>456</v>
      </c>
    </row>
  </sheetData>
  <sortState ref="C2:G32">
    <sortCondition ref="C2:C32"/>
  </sortState>
  <mergeCells count="1">
    <mergeCell ref="B2:D2"/>
  </mergeCells>
  <pageMargins left="0.17" right="0.17" top="0.32" bottom="0.18" header="0.3" footer="0.3"/>
  <pageSetup scale="95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2"/>
  <sheetViews>
    <sheetView workbookViewId="0">
      <selection activeCell="E6" sqref="E6"/>
    </sheetView>
  </sheetViews>
  <sheetFormatPr defaultRowHeight="14.4" x14ac:dyDescent="0.3"/>
  <cols>
    <col min="2" max="2" width="7" customWidth="1"/>
    <col min="3" max="3" width="23.88671875" customWidth="1"/>
    <col min="4" max="4" width="36.44140625" customWidth="1"/>
    <col min="6" max="6" width="11.6640625" customWidth="1"/>
    <col min="7" max="7" width="12.33203125" customWidth="1"/>
    <col min="8" max="8" width="11.33203125" customWidth="1"/>
    <col min="9" max="9" width="0.109375" hidden="1" customWidth="1"/>
    <col min="10" max="10" width="18.5546875" customWidth="1"/>
  </cols>
  <sheetData>
    <row r="1" spans="2:10" s="154" customFormat="1" x14ac:dyDescent="0.3">
      <c r="B1" s="540" t="s">
        <v>412</v>
      </c>
      <c r="C1" s="540"/>
      <c r="D1" s="540"/>
    </row>
    <row r="2" spans="2:10" s="154" customFormat="1" x14ac:dyDescent="0.3">
      <c r="B2" s="540" t="s">
        <v>413</v>
      </c>
      <c r="C2" s="540"/>
      <c r="D2" s="540"/>
    </row>
    <row r="3" spans="2:10" s="154" customFormat="1" x14ac:dyDescent="0.3">
      <c r="B3" s="179" t="s">
        <v>618</v>
      </c>
      <c r="C3" s="179"/>
      <c r="D3" s="179"/>
    </row>
    <row r="4" spans="2:10" s="172" customFormat="1" ht="33.75" customHeight="1" x14ac:dyDescent="0.3">
      <c r="B4" s="178" t="s">
        <v>414</v>
      </c>
      <c r="C4" s="178" t="s">
        <v>524</v>
      </c>
      <c r="D4" s="178" t="s">
        <v>415</v>
      </c>
      <c r="E4" s="178" t="s">
        <v>416</v>
      </c>
      <c r="F4" s="178" t="s">
        <v>417</v>
      </c>
      <c r="G4" s="178" t="s">
        <v>418</v>
      </c>
      <c r="H4" s="178" t="s">
        <v>419</v>
      </c>
      <c r="I4" s="178" t="s">
        <v>420</v>
      </c>
      <c r="J4" s="178" t="s">
        <v>421</v>
      </c>
    </row>
    <row r="5" spans="2:10" ht="54.9" customHeight="1" x14ac:dyDescent="0.3">
      <c r="B5" s="180">
        <v>1</v>
      </c>
      <c r="C5" s="231" t="s">
        <v>52</v>
      </c>
      <c r="D5" s="214" t="s">
        <v>325</v>
      </c>
      <c r="E5" s="181" t="s">
        <v>422</v>
      </c>
      <c r="F5" s="212">
        <v>250000</v>
      </c>
      <c r="G5" s="239">
        <v>249131.25</v>
      </c>
      <c r="H5" s="181" t="s">
        <v>423</v>
      </c>
      <c r="I5" s="181" t="s">
        <v>526</v>
      </c>
      <c r="J5" s="242" t="s">
        <v>425</v>
      </c>
    </row>
    <row r="6" spans="2:10" ht="63.75" customHeight="1" x14ac:dyDescent="0.3">
      <c r="B6" s="177">
        <v>2</v>
      </c>
      <c r="C6" s="231" t="s">
        <v>70</v>
      </c>
      <c r="D6" s="214" t="s">
        <v>328</v>
      </c>
      <c r="E6" s="181" t="s">
        <v>429</v>
      </c>
      <c r="F6" s="212">
        <v>300000</v>
      </c>
      <c r="G6" s="239">
        <v>299614.76</v>
      </c>
      <c r="H6" s="181" t="s">
        <v>423</v>
      </c>
      <c r="I6" s="181" t="s">
        <v>526</v>
      </c>
      <c r="J6" s="242" t="s">
        <v>430</v>
      </c>
    </row>
    <row r="7" spans="2:10" ht="54.9" customHeight="1" x14ac:dyDescent="0.3">
      <c r="B7" s="180">
        <v>3</v>
      </c>
      <c r="C7" s="231" t="s">
        <v>96</v>
      </c>
      <c r="D7" s="214" t="s">
        <v>335</v>
      </c>
      <c r="E7" s="181" t="s">
        <v>426</v>
      </c>
      <c r="F7" s="245">
        <v>75000</v>
      </c>
      <c r="G7" s="246">
        <v>73100</v>
      </c>
      <c r="H7" s="181" t="s">
        <v>423</v>
      </c>
      <c r="I7" s="181" t="s">
        <v>526</v>
      </c>
      <c r="J7" s="242" t="s">
        <v>432</v>
      </c>
    </row>
    <row r="8" spans="2:10" ht="54.9" customHeight="1" x14ac:dyDescent="0.3">
      <c r="B8" s="177">
        <v>4</v>
      </c>
      <c r="C8" s="231" t="s">
        <v>98</v>
      </c>
      <c r="D8" s="214" t="s">
        <v>336</v>
      </c>
      <c r="E8" s="181" t="s">
        <v>439</v>
      </c>
      <c r="F8" s="245">
        <v>75000</v>
      </c>
      <c r="G8" s="246">
        <v>73100</v>
      </c>
      <c r="H8" s="181" t="s">
        <v>423</v>
      </c>
      <c r="I8" s="181" t="s">
        <v>526</v>
      </c>
      <c r="J8" s="242" t="s">
        <v>432</v>
      </c>
    </row>
    <row r="9" spans="2:10" ht="54.9" customHeight="1" x14ac:dyDescent="0.3">
      <c r="B9" s="180">
        <v>5</v>
      </c>
      <c r="C9" s="231" t="s">
        <v>127</v>
      </c>
      <c r="D9" s="214" t="s">
        <v>344</v>
      </c>
      <c r="E9" s="181" t="s">
        <v>447</v>
      </c>
      <c r="F9" s="212">
        <v>200000</v>
      </c>
      <c r="G9" s="239">
        <v>199935.98</v>
      </c>
      <c r="H9" s="181" t="s">
        <v>423</v>
      </c>
      <c r="I9" s="181" t="s">
        <v>526</v>
      </c>
      <c r="J9" s="242" t="s">
        <v>444</v>
      </c>
    </row>
    <row r="10" spans="2:10" ht="54.9" customHeight="1" x14ac:dyDescent="0.3">
      <c r="B10" s="177">
        <v>6</v>
      </c>
      <c r="C10" s="222" t="s">
        <v>139</v>
      </c>
      <c r="D10" s="258" t="s">
        <v>353</v>
      </c>
      <c r="E10" s="260" t="s">
        <v>428</v>
      </c>
      <c r="F10" s="269">
        <v>500000</v>
      </c>
      <c r="G10" s="270">
        <v>499605.11</v>
      </c>
      <c r="H10" s="260" t="s">
        <v>423</v>
      </c>
      <c r="I10" s="260" t="s">
        <v>526</v>
      </c>
      <c r="J10" s="242" t="s">
        <v>444</v>
      </c>
    </row>
    <row r="11" spans="2:10" ht="54.9" customHeight="1" x14ac:dyDescent="0.3">
      <c r="B11" s="180">
        <v>7</v>
      </c>
      <c r="C11" s="222" t="s">
        <v>206</v>
      </c>
      <c r="D11" s="258" t="s">
        <v>367</v>
      </c>
      <c r="E11" s="260" t="s">
        <v>434</v>
      </c>
      <c r="F11" s="270">
        <v>175000</v>
      </c>
      <c r="G11" s="270">
        <v>175000</v>
      </c>
      <c r="H11" s="260" t="s">
        <v>561</v>
      </c>
      <c r="I11" s="260" t="s">
        <v>526</v>
      </c>
      <c r="J11" s="268" t="s">
        <v>462</v>
      </c>
    </row>
    <row r="12" spans="2:10" ht="163.19999999999999" x14ac:dyDescent="0.3">
      <c r="B12" s="177">
        <v>8</v>
      </c>
      <c r="C12" s="231" t="s">
        <v>212</v>
      </c>
      <c r="D12" s="214" t="s">
        <v>369</v>
      </c>
      <c r="E12" s="181" t="s">
        <v>463</v>
      </c>
      <c r="F12" s="212">
        <v>200000</v>
      </c>
      <c r="G12" s="239">
        <v>200000</v>
      </c>
      <c r="H12" s="181" t="s">
        <v>443</v>
      </c>
      <c r="I12" s="181" t="s">
        <v>526</v>
      </c>
      <c r="J12" s="242" t="s">
        <v>464</v>
      </c>
    </row>
  </sheetData>
  <mergeCells count="2">
    <mergeCell ref="B1:D1"/>
    <mergeCell ref="B2:D2"/>
  </mergeCells>
  <pageMargins left="0.17" right="0.21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17</vt:i4>
      </vt:variant>
    </vt:vector>
  </HeadingPairs>
  <TitlesOfParts>
    <vt:vector size="34" baseType="lpstr">
      <vt:lpstr>Sheet1</vt:lpstr>
      <vt:lpstr>31.5.</vt:lpstr>
      <vt:lpstr>Sheet3</vt:lpstr>
      <vt:lpstr>Sheet2</vt:lpstr>
      <vt:lpstr>Sheet4</vt:lpstr>
      <vt:lpstr>2017.12</vt:lpstr>
      <vt:lpstr>Sheet5</vt:lpstr>
      <vt:lpstr>අනුමැතියට 2017.07.13</vt:lpstr>
      <vt:lpstr>Sheet6</vt:lpstr>
      <vt:lpstr>11.30</vt:lpstr>
      <vt:lpstr>dcc</vt:lpstr>
      <vt:lpstr>dccS</vt:lpstr>
      <vt:lpstr>ගිණුම්</vt:lpstr>
      <vt:lpstr>ගිණූම for SIGAS</vt:lpstr>
      <vt:lpstr>Sheet7</vt:lpstr>
      <vt:lpstr>Sheet8</vt:lpstr>
      <vt:lpstr>format</vt:lpstr>
      <vt:lpstr>'11.30'!Print_Area</vt:lpstr>
      <vt:lpstr>'2017.12'!Print_Area</vt:lpstr>
      <vt:lpstr>'31.5.'!Print_Area</vt:lpstr>
      <vt:lpstr>dcc!Print_Area</vt:lpstr>
      <vt:lpstr>format!Print_Area</vt:lpstr>
      <vt:lpstr>Sheet2!Print_Area</vt:lpstr>
      <vt:lpstr>Sheet3!Print_Area</vt:lpstr>
      <vt:lpstr>Sheet4!Print_Area</vt:lpstr>
      <vt:lpstr>Sheet6!Print_Area</vt:lpstr>
      <vt:lpstr>Sheet8!Print_Area</vt:lpstr>
      <vt:lpstr>'අනුමැතියට 2017.07.13'!Print_Area</vt:lpstr>
      <vt:lpstr>ගිණුම්!Print_Area</vt:lpstr>
      <vt:lpstr>'ගිණූම for SIGAS'!Print_Area</vt:lpstr>
      <vt:lpstr>'2017.12'!Print_Titles</vt:lpstr>
      <vt:lpstr>'අනුමැතියට 2017.07.13'!Print_Titles</vt:lpstr>
      <vt:lpstr>ගිණුම්!Print_Titles</vt:lpstr>
      <vt:lpstr>'ගිණූම for SIGAS'!Print_Titles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CHATHURA</cp:lastModifiedBy>
  <cp:lastPrinted>2018-02-26T05:23:41Z</cp:lastPrinted>
  <dcterms:created xsi:type="dcterms:W3CDTF">2017-05-29T05:48:28Z</dcterms:created>
  <dcterms:modified xsi:type="dcterms:W3CDTF">2018-08-12T13:51:11Z</dcterms:modified>
</cp:coreProperties>
</file>